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defaultThemeVersion="124226"/>
  <xr:revisionPtr revIDLastSave="0" documentId="13_ncr:1_{371A525A-0B81-4885-A9DE-F2D2EE91813B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全体 (米)" sheetId="8" r:id="rId1"/>
    <sheet name="全体 (大豆ＷＣＳ)" sheetId="6" r:id="rId2"/>
    <sheet name="全体 (麦)" sheetId="7" r:id="rId3"/>
    <sheet name="麦" sheetId="9" r:id="rId4"/>
    <sheet name="Sheet1" sheetId="10" r:id="rId5"/>
  </sheets>
  <externalReferences>
    <externalReference r:id="rId6"/>
  </externalReferences>
  <definedNames>
    <definedName name="_xlnm.Print_Area" localSheetId="1">'全体 (大豆ＷＣＳ)'!$A$1:$H$33</definedName>
    <definedName name="_xlnm.Print_Area" localSheetId="2">'全体 (麦)'!$A$1:$H$30</definedName>
    <definedName name="_xlnm.Print_Area" localSheetId="0">'全体 (米)'!$A$1:$I$47</definedName>
    <definedName name="品目">[1]収支入力コード!$H$3:$H$23</definedName>
  </definedNames>
  <calcPr calcId="191029"/>
</workbook>
</file>

<file path=xl/calcChain.xml><?xml version="1.0" encoding="utf-8"?>
<calcChain xmlns="http://schemas.openxmlformats.org/spreadsheetml/2006/main">
  <c r="U10" i="7" l="1"/>
  <c r="U28" i="7"/>
  <c r="H16" i="6" l="1"/>
  <c r="E16" i="6"/>
  <c r="T13" i="6" l="1"/>
  <c r="U14" i="7" l="1"/>
  <c r="H15" i="7" l="1"/>
  <c r="H30" i="7"/>
  <c r="P29" i="8" l="1"/>
  <c r="P31" i="8"/>
  <c r="L10" i="6" l="1"/>
  <c r="L12" i="6"/>
  <c r="J14" i="6" l="1"/>
  <c r="L8" i="6" l="1"/>
  <c r="L6" i="6" l="1"/>
  <c r="E14" i="8" l="1"/>
  <c r="V4" i="6" l="1"/>
  <c r="W18" i="7"/>
  <c r="W4" i="7"/>
  <c r="N22" i="8" l="1"/>
  <c r="N16" i="8"/>
  <c r="N10" i="8"/>
  <c r="Q22" i="8"/>
  <c r="Q16" i="8"/>
  <c r="Q10" i="8"/>
  <c r="M28" i="7" l="1"/>
  <c r="M27" i="7"/>
  <c r="M13" i="7"/>
  <c r="M12" i="7"/>
  <c r="P23" i="7" l="1"/>
  <c r="Q22" i="7" s="1"/>
  <c r="P8" i="7"/>
  <c r="Q7" i="7" s="1"/>
  <c r="L9" i="6" l="1"/>
  <c r="M9" i="6" s="1"/>
  <c r="L14" i="6" l="1"/>
  <c r="T14" i="9" l="1"/>
  <c r="N16" i="9" s="1"/>
  <c r="S14" i="9"/>
  <c r="N15" i="9" s="1"/>
  <c r="L25" i="7" l="1"/>
  <c r="L23" i="7"/>
  <c r="N21" i="7"/>
  <c r="E28" i="7"/>
  <c r="E30" i="7" s="1"/>
  <c r="J30" i="7" s="1"/>
  <c r="K17" i="9" l="1"/>
  <c r="H17" i="9"/>
  <c r="I15" i="9" s="1"/>
  <c r="J15" i="9" s="1"/>
  <c r="L15" i="9" s="1"/>
  <c r="I16" i="9" l="1"/>
  <c r="J16" i="9" s="1"/>
  <c r="L16" i="9" s="1"/>
  <c r="O8" i="9"/>
  <c r="N4" i="9"/>
  <c r="J8" i="9"/>
  <c r="K7" i="9" l="1"/>
  <c r="L7" i="9" s="1"/>
  <c r="K6" i="9"/>
  <c r="L6" i="9" s="1"/>
  <c r="K5" i="9"/>
  <c r="E13" i="7"/>
  <c r="E15" i="7" s="1"/>
  <c r="M7" i="9" l="1"/>
  <c r="N7" i="9" s="1"/>
  <c r="P7" i="9" s="1"/>
  <c r="I17" i="9"/>
  <c r="M6" i="9"/>
  <c r="N6" i="9" s="1"/>
  <c r="P6" i="9" s="1"/>
  <c r="K8" i="9"/>
  <c r="M5" i="9"/>
  <c r="L5" i="9"/>
  <c r="L10" i="7"/>
  <c r="L8" i="7"/>
  <c r="M7" i="7" s="1"/>
  <c r="N6" i="7"/>
  <c r="M8" i="9" l="1"/>
  <c r="N5" i="9"/>
  <c r="L8" i="9"/>
  <c r="J17" i="9" l="1"/>
  <c r="N8" i="9"/>
  <c r="P5" i="9"/>
  <c r="P8" i="9" s="1"/>
  <c r="M9" i="7"/>
  <c r="M24" i="7"/>
  <c r="M20" i="7"/>
  <c r="O20" i="7" s="1"/>
  <c r="M22" i="7"/>
  <c r="M5" i="7"/>
  <c r="O5" i="7" s="1"/>
  <c r="J15" i="7" l="1"/>
  <c r="H29" i="6" l="1"/>
  <c r="E29" i="6"/>
  <c r="I46" i="8"/>
  <c r="E46" i="8"/>
  <c r="J29" i="6" l="1"/>
  <c r="K46" i="8"/>
  <c r="I14" i="8"/>
  <c r="K14" i="8" s="1"/>
  <c r="I32" i="8"/>
  <c r="E32" i="8"/>
  <c r="K32" i="8" l="1"/>
  <c r="J16" i="6" l="1"/>
</calcChain>
</file>

<file path=xl/sharedStrings.xml><?xml version="1.0" encoding="utf-8"?>
<sst xmlns="http://schemas.openxmlformats.org/spreadsheetml/2006/main" count="340" uniqueCount="187">
  <si>
    <t>収　　入</t>
    <rPh sb="0" eb="1">
      <t>オサム</t>
    </rPh>
    <rPh sb="3" eb="4">
      <t>イ</t>
    </rPh>
    <phoneticPr fontId="2"/>
  </si>
  <si>
    <t>支　　出</t>
    <rPh sb="0" eb="1">
      <t>シ</t>
    </rPh>
    <rPh sb="3" eb="4">
      <t>デ</t>
    </rPh>
    <phoneticPr fontId="2"/>
  </si>
  <si>
    <t>合　　　計</t>
    <rPh sb="0" eb="1">
      <t>ゴウ</t>
    </rPh>
    <rPh sb="4" eb="5">
      <t>ケイ</t>
    </rPh>
    <phoneticPr fontId="2"/>
  </si>
  <si>
    <t>　稲わら代</t>
    <rPh sb="1" eb="2">
      <t>イナ</t>
    </rPh>
    <rPh sb="4" eb="5">
      <t>ダイ</t>
    </rPh>
    <phoneticPr fontId="2"/>
  </si>
  <si>
    <t>　水田活用の直接支払交付金</t>
    <rPh sb="1" eb="3">
      <t>スイデン</t>
    </rPh>
    <rPh sb="3" eb="5">
      <t>カツヨウ</t>
    </rPh>
    <rPh sb="6" eb="8">
      <t>チョクセツ</t>
    </rPh>
    <rPh sb="8" eb="10">
      <t>シハライ</t>
    </rPh>
    <rPh sb="10" eb="13">
      <t>コウフキン</t>
    </rPh>
    <phoneticPr fontId="1"/>
  </si>
  <si>
    <t>　畑作物の直接支払交付金</t>
    <rPh sb="1" eb="4">
      <t>ハタサクモツ</t>
    </rPh>
    <rPh sb="5" eb="7">
      <t>チョクセツ</t>
    </rPh>
    <rPh sb="7" eb="9">
      <t>シハライ</t>
    </rPh>
    <rPh sb="9" eb="12">
      <t>コウフキン</t>
    </rPh>
    <phoneticPr fontId="2"/>
  </si>
  <si>
    <t>　作業委託料</t>
    <rPh sb="1" eb="3">
      <t>サギョウ</t>
    </rPh>
    <rPh sb="3" eb="6">
      <t>イタクリョウ</t>
    </rPh>
    <phoneticPr fontId="2"/>
  </si>
  <si>
    <t>　カントリー利用料</t>
    <rPh sb="6" eb="9">
      <t>リヨウリョウ</t>
    </rPh>
    <phoneticPr fontId="2"/>
  </si>
  <si>
    <t>　農薬代</t>
    <rPh sb="1" eb="3">
      <t>ノウヤク</t>
    </rPh>
    <rPh sb="3" eb="4">
      <t>ダイ</t>
    </rPh>
    <phoneticPr fontId="2"/>
  </si>
  <si>
    <t>　水利費他</t>
    <rPh sb="1" eb="3">
      <t>スイリ</t>
    </rPh>
    <rPh sb="3" eb="4">
      <t>ヒ</t>
    </rPh>
    <rPh sb="4" eb="5">
      <t>ホカ</t>
    </rPh>
    <phoneticPr fontId="2"/>
  </si>
  <si>
    <t>　種子代</t>
    <rPh sb="1" eb="3">
      <t>シュシ</t>
    </rPh>
    <rPh sb="3" eb="4">
      <t>ダイ</t>
    </rPh>
    <phoneticPr fontId="2"/>
  </si>
  <si>
    <t>　　　\55,000／\80,000／\105,000</t>
    <phoneticPr fontId="2"/>
  </si>
  <si>
    <t xml:space="preserve">  肥料代(堆肥散布含む）</t>
    <rPh sb="2" eb="4">
      <t>ヒリョウ</t>
    </rPh>
    <rPh sb="4" eb="5">
      <t>ダイ</t>
    </rPh>
    <rPh sb="6" eb="8">
      <t>タイヒ</t>
    </rPh>
    <rPh sb="8" eb="10">
      <t>サンプ</t>
    </rPh>
    <rPh sb="10" eb="11">
      <t>フク</t>
    </rPh>
    <phoneticPr fontId="2"/>
  </si>
  <si>
    <t xml:space="preserve">  カントリー利用料・流通経費（玄米）</t>
    <rPh sb="7" eb="9">
      <t>リヨウ</t>
    </rPh>
    <rPh sb="9" eb="10">
      <t>リョウ</t>
    </rPh>
    <rPh sb="11" eb="13">
      <t>リュウツウ</t>
    </rPh>
    <rPh sb="13" eb="15">
      <t>ケイヒ</t>
    </rPh>
    <rPh sb="16" eb="18">
      <t>ゲンマイ</t>
    </rPh>
    <phoneticPr fontId="2"/>
  </si>
  <si>
    <t xml:space="preserve">  水利費他</t>
    <rPh sb="2" eb="4">
      <t>スイリ</t>
    </rPh>
    <rPh sb="4" eb="5">
      <t>ヒ</t>
    </rPh>
    <rPh sb="5" eb="6">
      <t>ホカ</t>
    </rPh>
    <phoneticPr fontId="2"/>
  </si>
  <si>
    <t xml:space="preserve">  肥料代（堆肥散布含む）</t>
    <rPh sb="2" eb="4">
      <t>ヒリョウ</t>
    </rPh>
    <rPh sb="4" eb="5">
      <t>ダイ</t>
    </rPh>
    <rPh sb="6" eb="8">
      <t>タイヒ</t>
    </rPh>
    <rPh sb="8" eb="10">
      <t>サンプ</t>
    </rPh>
    <rPh sb="10" eb="11">
      <t>フク</t>
    </rPh>
    <phoneticPr fontId="2"/>
  </si>
  <si>
    <t xml:space="preserve">  諸経費</t>
    <rPh sb="2" eb="5">
      <t>ショケイヒ</t>
    </rPh>
    <phoneticPr fontId="2"/>
  </si>
  <si>
    <t xml:space="preserve">  水田活用の直接支払交付金</t>
    <rPh sb="2" eb="4">
      <t>スイデン</t>
    </rPh>
    <rPh sb="4" eb="6">
      <t>カツヨウ</t>
    </rPh>
    <rPh sb="7" eb="9">
      <t>チョクセツ</t>
    </rPh>
    <rPh sb="9" eb="11">
      <t>シハライ</t>
    </rPh>
    <rPh sb="11" eb="14">
      <t>コウフキン</t>
    </rPh>
    <phoneticPr fontId="1"/>
  </si>
  <si>
    <t xml:space="preserve">  稲わら代</t>
    <rPh sb="2" eb="3">
      <t>イナ</t>
    </rPh>
    <rPh sb="5" eb="6">
      <t>ダイ</t>
    </rPh>
    <phoneticPr fontId="2"/>
  </si>
  <si>
    <t>　諸経費</t>
    <rPh sb="1" eb="4">
      <t>ショケイヒ</t>
    </rPh>
    <phoneticPr fontId="2"/>
  </si>
  <si>
    <t>　　　　ホールクロップサイレージ（WCS）定額</t>
    <rPh sb="21" eb="23">
      <t>テイガク</t>
    </rPh>
    <phoneticPr fontId="2"/>
  </si>
  <si>
    <t>　作業委託料</t>
    <phoneticPr fontId="2"/>
  </si>
  <si>
    <t>　肥料代</t>
    <phoneticPr fontId="2"/>
  </si>
  <si>
    <t>　農薬代</t>
    <phoneticPr fontId="2"/>
  </si>
  <si>
    <t>　種苗費</t>
    <phoneticPr fontId="2"/>
  </si>
  <si>
    <t>　諸経費</t>
    <phoneticPr fontId="2"/>
  </si>
  <si>
    <t xml:space="preserve">ソフトグレーンサイレージ（ＳＧＳ）定額 </t>
    <rPh sb="17" eb="19">
      <t>テイガク</t>
    </rPh>
    <phoneticPr fontId="2"/>
  </si>
  <si>
    <t>　農業共済掛け金</t>
    <rPh sb="1" eb="3">
      <t>ノウギョウ</t>
    </rPh>
    <rPh sb="3" eb="5">
      <t>キョウサイ</t>
    </rPh>
    <rPh sb="5" eb="6">
      <t>カ</t>
    </rPh>
    <rPh sb="7" eb="8">
      <t>キン</t>
    </rPh>
    <phoneticPr fontId="2"/>
  </si>
  <si>
    <t>　肥料代</t>
    <rPh sb="1" eb="3">
      <t>ヒリョウ</t>
    </rPh>
    <rPh sb="3" eb="4">
      <t>ダイ</t>
    </rPh>
    <phoneticPr fontId="2"/>
  </si>
  <si>
    <t>標準基準反収</t>
    <rPh sb="0" eb="2">
      <t>ヒョウジュン</t>
    </rPh>
    <rPh sb="2" eb="4">
      <t>キジュン</t>
    </rPh>
    <rPh sb="4" eb="6">
      <t>タンシュウ</t>
    </rPh>
    <phoneticPr fontId="2"/>
  </si>
  <si>
    <t xml:space="preserve">  農業共済（受取共済金）</t>
    <rPh sb="2" eb="3">
      <t>ノウ</t>
    </rPh>
    <rPh sb="3" eb="4">
      <t>ギョウ</t>
    </rPh>
    <rPh sb="4" eb="6">
      <t>キョウサイ</t>
    </rPh>
    <rPh sb="7" eb="9">
      <t>ウケトリ</t>
    </rPh>
    <rPh sb="9" eb="12">
      <t>キョウサイキン</t>
    </rPh>
    <phoneticPr fontId="2"/>
  </si>
  <si>
    <t>　水田活用の直接支払交付金  二毛作助成</t>
    <rPh sb="1" eb="3">
      <t>スイデン</t>
    </rPh>
    <rPh sb="3" eb="5">
      <t>カツヨウ</t>
    </rPh>
    <rPh sb="6" eb="8">
      <t>チョクセツ</t>
    </rPh>
    <rPh sb="8" eb="10">
      <t>シハライ</t>
    </rPh>
    <rPh sb="10" eb="13">
      <t>コウフキン</t>
    </rPh>
    <rPh sb="15" eb="18">
      <t>ニモウサク</t>
    </rPh>
    <rPh sb="18" eb="20">
      <t>ジョセイ</t>
    </rPh>
    <phoneticPr fontId="1"/>
  </si>
  <si>
    <t>　追加品代（参考）</t>
  </si>
  <si>
    <t>　追加品代（参考）</t>
    <phoneticPr fontId="2"/>
  </si>
  <si>
    <t>　育苗（種苗費含む）</t>
    <rPh sb="1" eb="3">
      <t>イクビョウ</t>
    </rPh>
    <rPh sb="4" eb="6">
      <t>シュビョウ</t>
    </rPh>
    <rPh sb="6" eb="7">
      <t>ヒ</t>
    </rPh>
    <rPh sb="7" eb="8">
      <t>フク</t>
    </rPh>
    <phoneticPr fontId="2"/>
  </si>
  <si>
    <t>（田）</t>
    <rPh sb="1" eb="2">
      <t>タ</t>
    </rPh>
    <phoneticPr fontId="2"/>
  </si>
  <si>
    <t>（田・畑）</t>
    <rPh sb="1" eb="2">
      <t>タ</t>
    </rPh>
    <rPh sb="3" eb="4">
      <t>ハタ</t>
    </rPh>
    <phoneticPr fontId="2"/>
  </si>
  <si>
    <t>畑作物直接支払交付金・数量払い</t>
    <rPh sb="0" eb="3">
      <t>ハタサクモツ</t>
    </rPh>
    <rPh sb="3" eb="5">
      <t>チョクセツ</t>
    </rPh>
    <rPh sb="5" eb="7">
      <t>シハライ</t>
    </rPh>
    <rPh sb="7" eb="10">
      <t>コウフキン</t>
    </rPh>
    <rPh sb="11" eb="13">
      <t>スウリョウ</t>
    </rPh>
    <rPh sb="13" eb="14">
      <t>ハラ</t>
    </rPh>
    <phoneticPr fontId="4"/>
  </si>
  <si>
    <t>重量実績</t>
    <rPh sb="0" eb="2">
      <t>ジュウリョウ</t>
    </rPh>
    <rPh sb="2" eb="4">
      <t>ジッセキ</t>
    </rPh>
    <phoneticPr fontId="2"/>
  </si>
  <si>
    <t>⇒</t>
    <phoneticPr fontId="2"/>
  </si>
  <si>
    <t>水田活用直接払い面積</t>
    <rPh sb="0" eb="2">
      <t>スイデン</t>
    </rPh>
    <rPh sb="2" eb="4">
      <t>カツヨウ</t>
    </rPh>
    <rPh sb="4" eb="6">
      <t>チョクセツ</t>
    </rPh>
    <rPh sb="6" eb="7">
      <t>バラ</t>
    </rPh>
    <rPh sb="8" eb="10">
      <t>メンセキ</t>
    </rPh>
    <phoneticPr fontId="2"/>
  </si>
  <si>
    <t>受取共済金</t>
  </si>
  <si>
    <t xml:space="preserve">  刈取料</t>
    <rPh sb="2" eb="4">
      <t>カリトリ</t>
    </rPh>
    <rPh sb="4" eb="5">
      <t>リョウ</t>
    </rPh>
    <phoneticPr fontId="2"/>
  </si>
  <si>
    <t>　作業委託管理料（出来高払い）</t>
    <rPh sb="1" eb="3">
      <t>サギョウ</t>
    </rPh>
    <rPh sb="3" eb="5">
      <t>イタク</t>
    </rPh>
    <rPh sb="5" eb="7">
      <t>カンリ</t>
    </rPh>
    <rPh sb="7" eb="8">
      <t>リョウ</t>
    </rPh>
    <phoneticPr fontId="2"/>
  </si>
  <si>
    <t xml:space="preserve">  作業委託管理料（出来高払い）</t>
    <rPh sb="2" eb="4">
      <t>サギョウ</t>
    </rPh>
    <rPh sb="4" eb="6">
      <t>イタク</t>
    </rPh>
    <rPh sb="6" eb="8">
      <t>カンリ</t>
    </rPh>
    <rPh sb="8" eb="9">
      <t>リョウ</t>
    </rPh>
    <phoneticPr fontId="2"/>
  </si>
  <si>
    <t>　作業委託管理料（出来高払い）</t>
    <phoneticPr fontId="2"/>
  </si>
  <si>
    <t xml:space="preserve">  作業委託管理料（出来高払い）</t>
    <phoneticPr fontId="2"/>
  </si>
  <si>
    <t xml:space="preserve">  作業委託管理料（出来高払い）</t>
    <phoneticPr fontId="2"/>
  </si>
  <si>
    <t>大麦</t>
    <rPh sb="0" eb="2">
      <t>オオムギ</t>
    </rPh>
    <phoneticPr fontId="2"/>
  </si>
  <si>
    <t>小麦</t>
    <rPh sb="0" eb="2">
      <t>コムギ</t>
    </rPh>
    <phoneticPr fontId="2"/>
  </si>
  <si>
    <t>はるしずく</t>
    <phoneticPr fontId="2"/>
  </si>
  <si>
    <t>ミナミノカオリ</t>
    <phoneticPr fontId="2"/>
  </si>
  <si>
    <t>農研小麦</t>
    <rPh sb="0" eb="1">
      <t>ノウ</t>
    </rPh>
    <rPh sb="1" eb="2">
      <t>ケン</t>
    </rPh>
    <rPh sb="2" eb="4">
      <t>コムギ</t>
    </rPh>
    <phoneticPr fontId="2"/>
  </si>
  <si>
    <t>重量</t>
    <rPh sb="0" eb="2">
      <t>ジュウリョウ</t>
    </rPh>
    <phoneticPr fontId="2"/>
  </si>
  <si>
    <t>カントリー</t>
    <phoneticPr fontId="2"/>
  </si>
  <si>
    <t>検査料</t>
    <rPh sb="0" eb="2">
      <t>ケンサ</t>
    </rPh>
    <rPh sb="2" eb="3">
      <t>リョウ</t>
    </rPh>
    <phoneticPr fontId="2"/>
  </si>
  <si>
    <t>利用料</t>
    <rPh sb="0" eb="3">
      <t>リヨウリョウ</t>
    </rPh>
    <phoneticPr fontId="2"/>
  </si>
  <si>
    <t>合計</t>
    <rPh sb="0" eb="2">
      <t>ゴウケイ</t>
    </rPh>
    <phoneticPr fontId="2"/>
  </si>
  <si>
    <t>カントリー（生籾）</t>
    <rPh sb="6" eb="7">
      <t>ナマ</t>
    </rPh>
    <rPh sb="7" eb="8">
      <t>モミ</t>
    </rPh>
    <phoneticPr fontId="2"/>
  </si>
  <si>
    <t>割合</t>
    <rPh sb="0" eb="2">
      <t>ワリアイ</t>
    </rPh>
    <phoneticPr fontId="2"/>
  </si>
  <si>
    <t>控除額</t>
    <rPh sb="0" eb="2">
      <t>コウジョ</t>
    </rPh>
    <rPh sb="2" eb="3">
      <t>ガク</t>
    </rPh>
    <phoneticPr fontId="2"/>
  </si>
  <si>
    <t>平成29年カントリー利用料</t>
    <rPh sb="0" eb="2">
      <t>ヘイセイ</t>
    </rPh>
    <rPh sb="4" eb="5">
      <t>ネン</t>
    </rPh>
    <rPh sb="10" eb="13">
      <t>リヨウリョウ</t>
    </rPh>
    <phoneticPr fontId="2"/>
  </si>
  <si>
    <t>作付面積</t>
    <rPh sb="0" eb="2">
      <t>サクツ</t>
    </rPh>
    <rPh sb="2" eb="4">
      <t>メンセキ</t>
    </rPh>
    <phoneticPr fontId="2"/>
  </si>
  <si>
    <t>10ａ当り</t>
    <rPh sb="3" eb="4">
      <t>アタ</t>
    </rPh>
    <phoneticPr fontId="2"/>
  </si>
  <si>
    <t>カントリー</t>
    <phoneticPr fontId="2"/>
  </si>
  <si>
    <t>　　　　　　　　　　パン・麺加算含む（2,300円/60㎏）</t>
    <rPh sb="13" eb="14">
      <t>メン</t>
    </rPh>
    <rPh sb="14" eb="16">
      <t>カサン</t>
    </rPh>
    <rPh sb="16" eb="17">
      <t>フク</t>
    </rPh>
    <phoneticPr fontId="2"/>
  </si>
  <si>
    <t>　規格外</t>
    <rPh sb="1" eb="4">
      <t>キカクガイ</t>
    </rPh>
    <phoneticPr fontId="2"/>
  </si>
  <si>
    <t>最終精算</t>
    <rPh sb="0" eb="2">
      <t>サイシュウ</t>
    </rPh>
    <rPh sb="2" eb="4">
      <t>セイサン</t>
    </rPh>
    <phoneticPr fontId="2"/>
  </si>
  <si>
    <t>平成28年カントリー戻り</t>
    <rPh sb="0" eb="2">
      <t>ヘイセイ</t>
    </rPh>
    <rPh sb="4" eb="5">
      <t>ネン</t>
    </rPh>
    <rPh sb="10" eb="11">
      <t>モド</t>
    </rPh>
    <phoneticPr fontId="2"/>
  </si>
  <si>
    <t>規格外30.2.7</t>
    <rPh sb="0" eb="2">
      <t>キカク</t>
    </rPh>
    <rPh sb="2" eb="3">
      <t>ガイ</t>
    </rPh>
    <phoneticPr fontId="2"/>
  </si>
  <si>
    <t>※H28とH29の比較</t>
    <rPh sb="9" eb="11">
      <t>ヒカク</t>
    </rPh>
    <phoneticPr fontId="2"/>
  </si>
  <si>
    <t>畑作物の直接支払交付金（数量払い）</t>
    <rPh sb="12" eb="14">
      <t>スウリョウ</t>
    </rPh>
    <rPh sb="14" eb="15">
      <t>ハラ</t>
    </rPh>
    <phoneticPr fontId="2"/>
  </si>
  <si>
    <t>H28</t>
    <phoneticPr fontId="2"/>
  </si>
  <si>
    <t>H29</t>
    <phoneticPr fontId="2"/>
  </si>
  <si>
    <t>はるしずく（俵あたり）</t>
    <rPh sb="6" eb="7">
      <t>ヒョウ</t>
    </rPh>
    <phoneticPr fontId="2"/>
  </si>
  <si>
    <t>ミナミノカオリ（俵あたり）</t>
    <rPh sb="8" eb="9">
      <t>ヒョウ</t>
    </rPh>
    <phoneticPr fontId="2"/>
  </si>
  <si>
    <t>品代仮渡し</t>
    <rPh sb="0" eb="2">
      <t>シナダイ</t>
    </rPh>
    <rPh sb="2" eb="4">
      <t>カリワタシ</t>
    </rPh>
    <phoneticPr fontId="2"/>
  </si>
  <si>
    <t>水田活用の直接支払交付金  二毛作助成</t>
    <rPh sb="0" eb="2">
      <t>スイデン</t>
    </rPh>
    <rPh sb="2" eb="4">
      <t>カツヨウ</t>
    </rPh>
    <rPh sb="5" eb="7">
      <t>チョクセツ</t>
    </rPh>
    <rPh sb="7" eb="9">
      <t>シハライ</t>
    </rPh>
    <rPh sb="9" eb="12">
      <t>コウフキン</t>
    </rPh>
    <rPh sb="14" eb="17">
      <t>ニモウサク</t>
    </rPh>
    <rPh sb="17" eb="19">
      <t>ジョセイ</t>
    </rPh>
    <phoneticPr fontId="1"/>
  </si>
  <si>
    <t>農政局より支払が年末⇒3月年度末</t>
    <rPh sb="0" eb="3">
      <t>ノウセイキョク</t>
    </rPh>
    <rPh sb="5" eb="7">
      <t>シハライ</t>
    </rPh>
    <rPh sb="8" eb="10">
      <t>ネンマツ</t>
    </rPh>
    <rPh sb="12" eb="13">
      <t>ガツ</t>
    </rPh>
    <rPh sb="13" eb="16">
      <t>ネンドマツ</t>
    </rPh>
    <phoneticPr fontId="2"/>
  </si>
  <si>
    <t>H29廃止</t>
    <rPh sb="3" eb="5">
      <t>ハイシ</t>
    </rPh>
    <phoneticPr fontId="2"/>
  </si>
  <si>
    <t>水田活用の直接支払交付金  担い手加算</t>
    <rPh sb="14" eb="15">
      <t>ニナ</t>
    </rPh>
    <rPh sb="16" eb="17">
      <t>テ</t>
    </rPh>
    <rPh sb="17" eb="19">
      <t>カサン</t>
    </rPh>
    <phoneticPr fontId="7"/>
  </si>
  <si>
    <t xml:space="preserve">  耕畜連携助成（わら利用）（町）</t>
    <rPh sb="11" eb="13">
      <t>リヨウ</t>
    </rPh>
    <rPh sb="15" eb="16">
      <t>マチ</t>
    </rPh>
    <phoneticPr fontId="7"/>
  </si>
  <si>
    <t>　耕畜連携助成（資源循環）（町）</t>
    <phoneticPr fontId="2"/>
  </si>
  <si>
    <t>　農業共済（受取共済金）</t>
    <rPh sb="1" eb="3">
      <t>ノウギョウ</t>
    </rPh>
    <rPh sb="3" eb="5">
      <t>キョウサイ</t>
    </rPh>
    <rPh sb="6" eb="8">
      <t>ウケトリ</t>
    </rPh>
    <rPh sb="8" eb="11">
      <t>キョウサイキン</t>
    </rPh>
    <phoneticPr fontId="2"/>
  </si>
  <si>
    <t xml:space="preserve">10,000～13,000円/10ａ </t>
    <phoneticPr fontId="2"/>
  </si>
  <si>
    <t>　農業共済（受取共済金）</t>
    <phoneticPr fontId="2"/>
  </si>
  <si>
    <r>
      <t>　　　　（382㎏／</t>
    </r>
    <r>
      <rPr>
        <u/>
        <sz val="10"/>
        <color theme="1"/>
        <rFont val="ＭＳ Ｐゴシック"/>
        <family val="3"/>
        <charset val="128"/>
        <scheme val="minor"/>
      </rPr>
      <t>532㎏</t>
    </r>
    <r>
      <rPr>
        <sz val="10"/>
        <color theme="1"/>
        <rFont val="ＭＳ Ｐゴシック"/>
        <family val="3"/>
        <charset val="128"/>
        <scheme val="minor"/>
      </rPr>
      <t>／682㎏）</t>
    </r>
    <phoneticPr fontId="2"/>
  </si>
  <si>
    <t xml:space="preserve">  品代（籾米）　ソフトグレーンサイレージ（ＳＧＳ）</t>
    <rPh sb="2" eb="3">
      <t>ヒン</t>
    </rPh>
    <rPh sb="3" eb="4">
      <t>ダイ</t>
    </rPh>
    <rPh sb="5" eb="6">
      <t>モミ</t>
    </rPh>
    <rPh sb="6" eb="7">
      <t>マイ</t>
    </rPh>
    <phoneticPr fontId="2"/>
  </si>
  <si>
    <t>数量払い</t>
    <rPh sb="0" eb="2">
      <t>スウリョウ</t>
    </rPh>
    <rPh sb="2" eb="3">
      <t>ハラ</t>
    </rPh>
    <phoneticPr fontId="2"/>
  </si>
  <si>
    <t>品代仮渡</t>
    <rPh sb="0" eb="2">
      <t>シナダイ</t>
    </rPh>
    <rPh sb="2" eb="4">
      <t>カリワタシ</t>
    </rPh>
    <phoneticPr fontId="2"/>
  </si>
  <si>
    <t>（控除）</t>
    <rPh sb="1" eb="3">
      <t>コウジョ</t>
    </rPh>
    <phoneticPr fontId="2"/>
  </si>
  <si>
    <t>屑代</t>
  </si>
  <si>
    <t>最終精算</t>
  </si>
  <si>
    <t>品代仮渡</t>
    <rPh sb="0" eb="2">
      <t>シナダイ</t>
    </rPh>
    <rPh sb="2" eb="4">
      <t>カリワタシ</t>
    </rPh>
    <phoneticPr fontId="1"/>
  </si>
  <si>
    <t>控除</t>
    <rPh sb="0" eb="2">
      <t>コウジョ</t>
    </rPh>
    <phoneticPr fontId="2"/>
  </si>
  <si>
    <t>規格外</t>
    <rPh sb="0" eb="3">
      <t>キカクガイ</t>
    </rPh>
    <phoneticPr fontId="2"/>
  </si>
  <si>
    <t>　※作業委託料（比較として）</t>
    <rPh sb="2" eb="4">
      <t>サギョウ</t>
    </rPh>
    <rPh sb="4" eb="7">
      <t>イタクリョウ</t>
    </rPh>
    <rPh sb="8" eb="10">
      <t>ヒカク</t>
    </rPh>
    <phoneticPr fontId="2"/>
  </si>
  <si>
    <t>本社</t>
    <rPh sb="0" eb="2">
      <t>ホンシャ</t>
    </rPh>
    <phoneticPr fontId="2"/>
  </si>
  <si>
    <t>集落</t>
    <rPh sb="0" eb="2">
      <t>シュウラク</t>
    </rPh>
    <phoneticPr fontId="2"/>
  </si>
  <si>
    <t>　肥料代（堆肥散布含む）</t>
    <rPh sb="1" eb="3">
      <t>ヒリョウ</t>
    </rPh>
    <rPh sb="3" eb="4">
      <t>ダイ</t>
    </rPh>
    <rPh sb="5" eb="7">
      <t>タイヒ</t>
    </rPh>
    <rPh sb="7" eb="9">
      <t>サンプ</t>
    </rPh>
    <rPh sb="9" eb="10">
      <t>フク</t>
    </rPh>
    <phoneticPr fontId="2"/>
  </si>
  <si>
    <t>　カントリー利用料他</t>
    <rPh sb="6" eb="9">
      <t>リヨウリョウ</t>
    </rPh>
    <rPh sb="9" eb="10">
      <t>ホカ</t>
    </rPh>
    <phoneticPr fontId="2"/>
  </si>
  <si>
    <t>主食用米</t>
    <rPh sb="0" eb="2">
      <t>シュショク</t>
    </rPh>
    <rPh sb="2" eb="3">
      <t>ヨウ</t>
    </rPh>
    <rPh sb="3" eb="4">
      <t>コメ</t>
    </rPh>
    <phoneticPr fontId="2"/>
  </si>
  <si>
    <t>デジタルバウワー</t>
    <phoneticPr fontId="2"/>
  </si>
  <si>
    <t>フルチャージジャンボ</t>
    <phoneticPr fontId="2"/>
  </si>
  <si>
    <t>飼料用米</t>
    <rPh sb="0" eb="3">
      <t>シリョウヨウ</t>
    </rPh>
    <rPh sb="3" eb="4">
      <t>コメ</t>
    </rPh>
    <phoneticPr fontId="2"/>
  </si>
  <si>
    <t>合計</t>
    <rPh sb="0" eb="2">
      <t>ゴウケイ</t>
    </rPh>
    <phoneticPr fontId="2"/>
  </si>
  <si>
    <t>WCS</t>
    <phoneticPr fontId="2"/>
  </si>
  <si>
    <t>肥料代</t>
    <rPh sb="0" eb="2">
      <t>ヒリョウ</t>
    </rPh>
    <rPh sb="2" eb="3">
      <t>ダイ</t>
    </rPh>
    <phoneticPr fontId="2"/>
  </si>
  <si>
    <t>堆肥</t>
    <rPh sb="0" eb="2">
      <t>タイヒ</t>
    </rPh>
    <phoneticPr fontId="2"/>
  </si>
  <si>
    <t>WCS稲ひとふり</t>
    <rPh sb="3" eb="4">
      <t>イネ</t>
    </rPh>
    <phoneticPr fontId="2"/>
  </si>
  <si>
    <t>ひとふりパートⅡ</t>
  </si>
  <si>
    <t>スーパーエンリッチ1号</t>
    <rPh sb="10" eb="11">
      <t>ゴウ</t>
    </rPh>
    <phoneticPr fontId="2"/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</si>
  <si>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大麦（はるしずく）</t>
    </r>
    <r>
      <rPr>
        <b/>
        <sz val="11"/>
        <color theme="1"/>
        <rFont val="ＭＳ Ｐゴシック"/>
        <family val="3"/>
        <charset val="128"/>
        <scheme val="minor"/>
      </rPr>
      <t>１０a当たり</t>
    </r>
    <rPh sb="0" eb="2">
      <t>レイワ</t>
    </rPh>
    <rPh sb="2" eb="4">
      <t>ガンネン</t>
    </rPh>
    <rPh sb="4" eb="5">
      <t>サン</t>
    </rPh>
    <rPh sb="5" eb="7">
      <t>オオムギ</t>
    </rPh>
    <rPh sb="17" eb="18">
      <t>ア</t>
    </rPh>
    <phoneticPr fontId="2"/>
  </si>
  <si>
    <t xml:space="preserve">            80,000円   -  3,720円   =   76,280円</t>
    <rPh sb="18" eb="19">
      <t>エン</t>
    </rPh>
    <rPh sb="30" eb="31">
      <t>エン</t>
    </rPh>
    <rPh sb="44" eb="45">
      <t>エン</t>
    </rPh>
    <phoneticPr fontId="2"/>
  </si>
  <si>
    <t xml:space="preserve">            -22.3㎏ × 167円（単価）  =   -3,720円</t>
    <rPh sb="26" eb="28">
      <t>タンカ</t>
    </rPh>
    <phoneticPr fontId="2"/>
  </si>
  <si>
    <t>　  　     確定収量   -   基準収量   =   増減収量
　   　     496.06㎏   　 - 　 　518㎏　   =　  -22.3 ㎏</t>
    <rPh sb="9" eb="11">
      <t>カクテイ</t>
    </rPh>
    <rPh sb="11" eb="13">
      <t>シュウリョウ</t>
    </rPh>
    <phoneticPr fontId="2"/>
  </si>
  <si>
    <r>
      <t>　　　平成30年ＪＡ仮渡金　　　11,390円
　　　　　　　　　　</t>
    </r>
    <r>
      <rPr>
        <sz val="8"/>
        <color theme="1"/>
        <rFont val="ＭＳ Ｐゴシック"/>
        <family val="3"/>
        <charset val="128"/>
        <scheme val="minor"/>
      </rPr>
      <t>1,700円/俵(6.7俵/10ａ）</t>
    </r>
    <rPh sb="3" eb="5">
      <t>ヘイセイ</t>
    </rPh>
    <rPh sb="7" eb="8">
      <t>ネン</t>
    </rPh>
    <rPh sb="10" eb="12">
      <t>カリワタシ</t>
    </rPh>
    <rPh sb="12" eb="13">
      <t>キン</t>
    </rPh>
    <rPh sb="22" eb="23">
      <t>エン</t>
    </rPh>
    <rPh sb="39" eb="40">
      <t>エン</t>
    </rPh>
    <rPh sb="41" eb="42">
      <t>ヒョウ</t>
    </rPh>
    <rPh sb="46" eb="47">
      <t>ヒョウ</t>
    </rPh>
    <phoneticPr fontId="2"/>
  </si>
  <si>
    <t>　　　平成30年産規格外</t>
    <rPh sb="9" eb="12">
      <t>キカクガイ</t>
    </rPh>
    <phoneticPr fontId="2"/>
  </si>
  <si>
    <t>　　　平成30年産最終精算</t>
    <rPh sb="9" eb="11">
      <t>サイシュウ</t>
    </rPh>
    <rPh sb="11" eb="13">
      <t>セイサン</t>
    </rPh>
    <phoneticPr fontId="2"/>
  </si>
  <si>
    <t>H30面積</t>
    <rPh sb="3" eb="5">
      <t>メンセキ</t>
    </rPh>
    <phoneticPr fontId="2"/>
  </si>
  <si>
    <t xml:space="preserve">  品代仮渡 はるしずく 1,300円/俵(7.1俵/10ａ)</t>
    <rPh sb="2" eb="4">
      <t>シナダイ</t>
    </rPh>
    <rPh sb="4" eb="6">
      <t>カリワタシ</t>
    </rPh>
    <rPh sb="18" eb="19">
      <t>エン</t>
    </rPh>
    <rPh sb="20" eb="21">
      <t>ヒョウ</t>
    </rPh>
    <phoneticPr fontId="2"/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</si>
  <si>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小麦（ミナミノカオリ）</t>
    </r>
    <r>
      <rPr>
        <b/>
        <sz val="11"/>
        <color theme="1"/>
        <rFont val="ＭＳ Ｐゴシック"/>
        <family val="3"/>
        <charset val="128"/>
        <scheme val="minor"/>
      </rPr>
      <t>１０a当たり</t>
    </r>
    <rPh sb="5" eb="7">
      <t>コムギ</t>
    </rPh>
    <rPh sb="19" eb="20">
      <t>ア</t>
    </rPh>
    <phoneticPr fontId="2"/>
  </si>
  <si>
    <r>
      <t>　　　平成30年ＪＡ仮渡金　　　4,692円
　　　　　　　　　　1,020</t>
    </r>
    <r>
      <rPr>
        <sz val="8"/>
        <color theme="1"/>
        <rFont val="ＭＳ Ｐゴシック"/>
        <family val="3"/>
        <charset val="128"/>
        <scheme val="minor"/>
      </rPr>
      <t>円/俵(4.6俵/10ａ）</t>
    </r>
    <rPh sb="3" eb="5">
      <t>ヘイセイ</t>
    </rPh>
    <rPh sb="7" eb="8">
      <t>ネン</t>
    </rPh>
    <rPh sb="10" eb="12">
      <t>カリワタシ</t>
    </rPh>
    <rPh sb="12" eb="13">
      <t>キン</t>
    </rPh>
    <rPh sb="21" eb="22">
      <t>エン</t>
    </rPh>
    <rPh sb="38" eb="39">
      <t>エン</t>
    </rPh>
    <rPh sb="40" eb="41">
      <t>ヒョウ</t>
    </rPh>
    <rPh sb="45" eb="46">
      <t>ヒョウ</t>
    </rPh>
    <phoneticPr fontId="2"/>
  </si>
  <si>
    <t>　　　　（俵あたり9,040円/60㎏×6.4俵）</t>
    <rPh sb="5" eb="6">
      <t>ヒョウ</t>
    </rPh>
    <phoneticPr fontId="2"/>
  </si>
  <si>
    <t>　　　　　（俵50㎏あたり5,550円 × 7.1俵）</t>
    <rPh sb="6" eb="7">
      <t>ヒョウ</t>
    </rPh>
    <rPh sb="18" eb="19">
      <t>エン</t>
    </rPh>
    <rPh sb="25" eb="26">
      <t>ヒョウ</t>
    </rPh>
    <phoneticPr fontId="2"/>
  </si>
  <si>
    <t xml:space="preserve">  品代仮渡 　ﾐﾅﾐﾉｶｵﾘ　 1,500円/俵(6.4俵/10ａ)</t>
    <rPh sb="2" eb="4">
      <t>シナダイ</t>
    </rPh>
    <rPh sb="4" eb="6">
      <t>カリワタシ</t>
    </rPh>
    <rPh sb="22" eb="23">
      <t>エン</t>
    </rPh>
    <rPh sb="24" eb="25">
      <t>ヒョウ</t>
    </rPh>
    <phoneticPr fontId="2"/>
  </si>
  <si>
    <t>1K</t>
  </si>
  <si>
    <t>　種苗費</t>
  </si>
  <si>
    <t>ミナミノカオリ（熊本県産）合格</t>
  </si>
  <si>
    <t>はるしずく（熊本県産）合格</t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</si>
  <si>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大豆</t>
    </r>
    <r>
      <rPr>
        <b/>
        <sz val="11"/>
        <color theme="1"/>
        <rFont val="ＭＳ Ｐゴシック"/>
        <family val="3"/>
        <charset val="128"/>
        <scheme val="minor"/>
      </rPr>
      <t>１０a当たり</t>
    </r>
    <rPh sb="5" eb="7">
      <t>ダイズ</t>
    </rPh>
    <rPh sb="10" eb="11">
      <t>ア</t>
    </rPh>
    <phoneticPr fontId="2"/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</si>
  <si>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飼料用稲ホールクロップサイレージ（WCS）</t>
    </r>
    <r>
      <rPr>
        <b/>
        <sz val="11"/>
        <color theme="1"/>
        <rFont val="ＭＳ Ｐゴシック"/>
        <family val="3"/>
        <charset val="128"/>
        <scheme val="minor"/>
      </rPr>
      <t>１０a当たり</t>
    </r>
    <rPh sb="5" eb="7">
      <t>シリョウ</t>
    </rPh>
    <rPh sb="7" eb="8">
      <t>ヨウ</t>
    </rPh>
    <rPh sb="8" eb="9">
      <t>イネ</t>
    </rPh>
    <rPh sb="29" eb="30">
      <t>ア</t>
    </rPh>
    <phoneticPr fontId="2"/>
  </si>
  <si>
    <t xml:space="preserve">    　　(平成30年ＪＡ仮渡金　14,861円/10ａ)</t>
    <rPh sb="7" eb="9">
      <t>ヘイセイ</t>
    </rPh>
    <rPh sb="11" eb="12">
      <t>ネン</t>
    </rPh>
    <rPh sb="14" eb="16">
      <t>カリワタシ</t>
    </rPh>
    <rPh sb="16" eb="17">
      <t>キン</t>
    </rPh>
    <rPh sb="24" eb="25">
      <t>エン</t>
    </rPh>
    <phoneticPr fontId="2"/>
  </si>
  <si>
    <t>フクユタカ（予約）熊本県産　合</t>
  </si>
  <si>
    <t>平成30年産最終精算</t>
    <phoneticPr fontId="2"/>
  </si>
  <si>
    <t>令和元年産 作物生産実績</t>
    <rPh sb="6" eb="8">
      <t>サクモツ</t>
    </rPh>
    <rPh sb="8" eb="10">
      <t>セイサン</t>
    </rPh>
    <rPh sb="10" eb="12">
      <t>ジッセキ</t>
    </rPh>
    <phoneticPr fontId="2"/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</si>
  <si>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主食用米</t>
    </r>
    <r>
      <rPr>
        <b/>
        <sz val="11"/>
        <color theme="1"/>
        <rFont val="ＭＳ Ｐゴシック"/>
        <family val="3"/>
        <charset val="128"/>
        <scheme val="minor"/>
      </rPr>
      <t>１０a当り</t>
    </r>
    <rPh sb="5" eb="7">
      <t>シュショク</t>
    </rPh>
    <rPh sb="7" eb="8">
      <t>ヨウ</t>
    </rPh>
    <rPh sb="8" eb="9">
      <t>マイ</t>
    </rPh>
    <rPh sb="12" eb="13">
      <t>アタ</t>
    </rPh>
    <phoneticPr fontId="2"/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</si>
  <si>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飼料用米（玄米対応）</t>
    </r>
    <r>
      <rPr>
        <b/>
        <sz val="11"/>
        <color theme="1"/>
        <rFont val="ＭＳ Ｐゴシック"/>
        <family val="3"/>
        <charset val="128"/>
        <scheme val="minor"/>
      </rPr>
      <t>１０a当たり</t>
    </r>
    <rPh sb="5" eb="7">
      <t>シリョウ</t>
    </rPh>
    <rPh sb="8" eb="9">
      <t>ネン</t>
    </rPh>
    <rPh sb="9" eb="10">
      <t>サン</t>
    </rPh>
    <rPh sb="10" eb="12">
      <t>シリョウ</t>
    </rPh>
    <rPh sb="12" eb="13">
      <t>ヨウ</t>
    </rPh>
    <rPh sb="13" eb="14">
      <t>コメ</t>
    </rPh>
    <rPh sb="15" eb="17">
      <t>ゲンマイ</t>
    </rPh>
    <rPh sb="17" eb="19">
      <t>タイオウア</t>
    </rPh>
    <phoneticPr fontId="2"/>
  </si>
  <si>
    <r>
      <t>令和元年産</t>
    </r>
    <r>
      <rPr>
        <b/>
        <sz val="16"/>
        <color theme="1"/>
        <rFont val="ＭＳ Ｐゴシック"/>
        <family val="3"/>
        <charset val="128"/>
        <scheme val="minor"/>
      </rPr>
      <t>飼料用米ソフトグレーンサイレージ（ＳＧＳ）</t>
    </r>
    <r>
      <rPr>
        <b/>
        <sz val="11"/>
        <color theme="1"/>
        <rFont val="ＭＳ Ｐゴシック"/>
        <family val="3"/>
        <charset val="128"/>
        <scheme val="minor"/>
      </rPr>
      <t>１０a当たり</t>
    </r>
    <rPh sb="5" eb="7">
      <t>シリョウ</t>
    </rPh>
    <rPh sb="8" eb="9">
      <t>ネン</t>
    </rPh>
    <rPh sb="9" eb="10">
      <t>サン</t>
    </rPh>
    <rPh sb="10" eb="12">
      <t>シリョウ</t>
    </rPh>
    <rPh sb="12" eb="13">
      <t>ヨウ</t>
    </rPh>
    <rPh sb="13" eb="14">
      <t>コメア</t>
    </rPh>
    <phoneticPr fontId="2"/>
  </si>
  <si>
    <t>平均収量　　358㎏/10a　　　6.0俵/10ａ</t>
    <rPh sb="0" eb="2">
      <t>ヘイキン</t>
    </rPh>
    <rPh sb="2" eb="4">
      <t>シュウリョウ</t>
    </rPh>
    <rPh sb="20" eb="21">
      <t>ヒョウ</t>
    </rPh>
    <phoneticPr fontId="2"/>
  </si>
  <si>
    <t xml:space="preserve">  民間流通米価格（2等級）ヒノヒカリ　　15,244円/俵</t>
    <phoneticPr fontId="2"/>
  </si>
  <si>
    <t>　栽培契約に伴う民間流通米栽培価格</t>
    <rPh sb="6" eb="7">
      <t>トモナ</t>
    </rPh>
    <rPh sb="8" eb="10">
      <t>ミンカン</t>
    </rPh>
    <rPh sb="13" eb="15">
      <t>サイバイ</t>
    </rPh>
    <rPh sb="15" eb="17">
      <t>カカク</t>
    </rPh>
    <phoneticPr fontId="2"/>
  </si>
  <si>
    <t>　生産性向上加算（県）</t>
    <rPh sb="1" eb="4">
      <t>セイサンセイ</t>
    </rPh>
    <rPh sb="4" eb="6">
      <t>コウジョウ</t>
    </rPh>
    <rPh sb="6" eb="8">
      <t>カサン</t>
    </rPh>
    <rPh sb="9" eb="10">
      <t>ケン</t>
    </rPh>
    <phoneticPr fontId="1"/>
  </si>
  <si>
    <t>　　　　　（俵あたり約9,423円 × 2.12俵）</t>
    <rPh sb="6" eb="7">
      <t>ヒョウ</t>
    </rPh>
    <rPh sb="10" eb="11">
      <t>ヤク</t>
    </rPh>
    <rPh sb="16" eb="17">
      <t>エン</t>
    </rPh>
    <rPh sb="24" eb="25">
      <t>ヒョウ</t>
    </rPh>
    <phoneticPr fontId="2"/>
  </si>
  <si>
    <t>　品代仮渡　（約4,648円/俵×2.12俵）</t>
    <rPh sb="1" eb="3">
      <t>シナダイ</t>
    </rPh>
    <rPh sb="3" eb="5">
      <t>カリワタシ</t>
    </rPh>
    <rPh sb="7" eb="8">
      <t>ヤク</t>
    </rPh>
    <rPh sb="13" eb="14">
      <t>エン</t>
    </rPh>
    <rPh sb="15" eb="16">
      <t>ヒョウ</t>
    </rPh>
    <rPh sb="21" eb="22">
      <t>ヒョウ</t>
    </rPh>
    <phoneticPr fontId="2"/>
  </si>
  <si>
    <t xml:space="preserve">30,000円/10ａ </t>
    <rPh sb="6" eb="7">
      <t>エン</t>
    </rPh>
    <phoneticPr fontId="7"/>
  </si>
  <si>
    <t xml:space="preserve">  産地交付金　担い手加算</t>
    <rPh sb="8" eb="9">
      <t>ニナ</t>
    </rPh>
    <rPh sb="10" eb="11">
      <t>テ</t>
    </rPh>
    <rPh sb="11" eb="12">
      <t>クワ</t>
    </rPh>
    <rPh sb="12" eb="13">
      <t>サン</t>
    </rPh>
    <phoneticPr fontId="1"/>
  </si>
  <si>
    <t xml:space="preserve">  多種性品種の取組加算（夢あおば）</t>
    <rPh sb="2" eb="4">
      <t>タシュ</t>
    </rPh>
    <rPh sb="4" eb="5">
      <t>セイ</t>
    </rPh>
    <rPh sb="5" eb="7">
      <t>ヒンシュ</t>
    </rPh>
    <rPh sb="8" eb="10">
      <t>トリクミ</t>
    </rPh>
    <rPh sb="10" eb="11">
      <t>クワ</t>
    </rPh>
    <rPh sb="11" eb="12">
      <t>サン</t>
    </rPh>
    <rPh sb="13" eb="14">
      <t>ユメ</t>
    </rPh>
    <phoneticPr fontId="1"/>
  </si>
  <si>
    <t>　産地交付金　団地化助成（町）　1.5ha以上</t>
    <rPh sb="1" eb="3">
      <t>サンチ</t>
    </rPh>
    <rPh sb="3" eb="6">
      <t>コウフキン</t>
    </rPh>
    <rPh sb="21" eb="23">
      <t>イジョウ</t>
    </rPh>
    <phoneticPr fontId="1"/>
  </si>
  <si>
    <t>平成30年産最終精算</t>
    <rPh sb="6" eb="8">
      <t>サイシュウ</t>
    </rPh>
    <rPh sb="8" eb="10">
      <t>セイサン</t>
    </rPh>
    <phoneticPr fontId="2"/>
  </si>
  <si>
    <t>＝</t>
    <phoneticPr fontId="2"/>
  </si>
  <si>
    <t>　追加品代（参考）平成30年産最終精算</t>
    <rPh sb="15" eb="17">
      <t>サイシュウ</t>
    </rPh>
    <rPh sb="17" eb="19">
      <t>セイサン</t>
    </rPh>
    <phoneticPr fontId="2"/>
  </si>
  <si>
    <t>品代（玄米）</t>
    <rPh sb="0" eb="2">
      <t>シナダイ</t>
    </rPh>
    <rPh sb="3" eb="5">
      <t>ゲンマイ</t>
    </rPh>
    <phoneticPr fontId="2"/>
  </si>
  <si>
    <t>　品代（玄米）</t>
    <rPh sb="1" eb="3">
      <t>シナダイ</t>
    </rPh>
    <rPh sb="4" eb="6">
      <t>ゲンマイ</t>
    </rPh>
    <phoneticPr fontId="2"/>
  </si>
  <si>
    <t>育苗561円　15箱</t>
    <rPh sb="0" eb="2">
      <t>イクビョウ</t>
    </rPh>
    <rPh sb="5" eb="6">
      <t>エン</t>
    </rPh>
    <rPh sb="9" eb="10">
      <t>ハコ</t>
    </rPh>
    <phoneticPr fontId="2"/>
  </si>
  <si>
    <t>　肥料代</t>
  </si>
  <si>
    <t>　農薬代</t>
  </si>
  <si>
    <t>ハーモニー７５ＤF水和剤</t>
    <rPh sb="9" eb="12">
      <t>スイワザイ</t>
    </rPh>
    <phoneticPr fontId="1"/>
  </si>
  <si>
    <t>アクチノール乳剤</t>
    <rPh sb="6" eb="8">
      <t>ニュウザイ</t>
    </rPh>
    <phoneticPr fontId="1"/>
  </si>
  <si>
    <t>トップジンM水和剤</t>
    <rPh sb="6" eb="9">
      <t>スイワザイ</t>
    </rPh>
    <phoneticPr fontId="1"/>
  </si>
  <si>
    <t>除草剤</t>
    <rPh sb="0" eb="3">
      <t>ジョソウザイ</t>
    </rPh>
    <phoneticPr fontId="2"/>
  </si>
  <si>
    <t>赤カビ</t>
    <rPh sb="0" eb="1">
      <t>アカ</t>
    </rPh>
    <phoneticPr fontId="2"/>
  </si>
  <si>
    <t>（農作業委託）</t>
    <rPh sb="1" eb="4">
      <t>ノウサギョウ</t>
    </rPh>
    <rPh sb="4" eb="6">
      <t>イタク</t>
    </rPh>
    <phoneticPr fontId="2"/>
  </si>
  <si>
    <t>粒状スーパーエンリッチ1号</t>
    <rPh sb="0" eb="2">
      <t>リュウジョウ</t>
    </rPh>
    <rPh sb="12" eb="13">
      <t>ゴウ</t>
    </rPh>
    <phoneticPr fontId="2"/>
  </si>
  <si>
    <t>¥1,485✕3袋</t>
    <rPh sb="8" eb="9">
      <t>フクロ</t>
    </rPh>
    <phoneticPr fontId="2"/>
  </si>
  <si>
    <t>あじ菜化成429</t>
    <rPh sb="2" eb="3">
      <t>ナ</t>
    </rPh>
    <rPh sb="3" eb="5">
      <t>カセイ</t>
    </rPh>
    <phoneticPr fontId="2"/>
  </si>
  <si>
    <t>麦ひとふり</t>
    <rPh sb="0" eb="1">
      <t>ムギ</t>
    </rPh>
    <phoneticPr fontId="2"/>
  </si>
  <si>
    <t>¥1,700×2袋</t>
    <rPh sb="8" eb="9">
      <t>フクロ</t>
    </rPh>
    <phoneticPr fontId="2"/>
  </si>
  <si>
    <t>¥2,700×2.5袋</t>
    <rPh sb="10" eb="11">
      <t>フクロ</t>
    </rPh>
    <phoneticPr fontId="2"/>
  </si>
  <si>
    <t>一斉防除（2回分）</t>
    <rPh sb="0" eb="2">
      <t>イッセイ</t>
    </rPh>
    <rPh sb="2" eb="4">
      <t>ボウジョ</t>
    </rPh>
    <rPh sb="6" eb="8">
      <t>カイブン</t>
    </rPh>
    <phoneticPr fontId="2"/>
  </si>
  <si>
    <t>一斉防除（1回分）</t>
    <rPh sb="0" eb="2">
      <t>イッセイ</t>
    </rPh>
    <rPh sb="2" eb="4">
      <t>ボウジョ</t>
    </rPh>
    <rPh sb="6" eb="8">
      <t>カイブン</t>
    </rPh>
    <phoneticPr fontId="2"/>
  </si>
  <si>
    <t>飼料用米すご稲</t>
    <rPh sb="0" eb="3">
      <t>シリョウヨウ</t>
    </rPh>
    <rPh sb="3" eb="4">
      <t>コメ</t>
    </rPh>
    <rPh sb="6" eb="7">
      <t>イネ</t>
    </rPh>
    <phoneticPr fontId="2"/>
  </si>
  <si>
    <t>黒ひかり</t>
    <rPh sb="0" eb="1">
      <t>クロ</t>
    </rPh>
    <phoneticPr fontId="2"/>
  </si>
  <si>
    <t>キヒゲンR2フロアブル</t>
    <phoneticPr fontId="1"/>
  </si>
  <si>
    <t>種子消毒</t>
    <rPh sb="0" eb="2">
      <t>シュシ</t>
    </rPh>
    <rPh sb="2" eb="4">
      <t>ショウドク</t>
    </rPh>
    <phoneticPr fontId="2"/>
  </si>
  <si>
    <t>ラクサ－乳剤</t>
    <rPh sb="4" eb="6">
      <t>ニュウザイ</t>
    </rPh>
    <phoneticPr fontId="1"/>
  </si>
  <si>
    <t>R1は2回目のみ</t>
    <rPh sb="4" eb="6">
      <t>カイメ</t>
    </rPh>
    <phoneticPr fontId="2"/>
  </si>
  <si>
    <t>防除</t>
    <rPh sb="0" eb="2">
      <t>ボウジョ</t>
    </rPh>
    <phoneticPr fontId="2"/>
  </si>
  <si>
    <t>　　　　平成30年産屑代・最終精算</t>
    <rPh sb="10" eb="11">
      <t>クズ</t>
    </rPh>
    <rPh sb="11" eb="12">
      <t>ダイ</t>
    </rPh>
    <rPh sb="13" eb="15">
      <t>サイシュウ</t>
    </rPh>
    <rPh sb="15" eb="17">
      <t>セイサン</t>
    </rPh>
    <phoneticPr fontId="2"/>
  </si>
  <si>
    <t>　産地交付金　団地化助成（町）  1.5ha以上</t>
    <rPh sb="1" eb="3">
      <t>サンチ</t>
    </rPh>
    <rPh sb="3" eb="6">
      <t>コウフキン</t>
    </rPh>
    <rPh sb="20" eb="22">
      <t>イジョウ</t>
    </rPh>
    <phoneticPr fontId="1"/>
  </si>
  <si>
    <t>大豆</t>
    <rPh sb="0" eb="2">
      <t>ダイズ</t>
    </rPh>
    <phoneticPr fontId="2"/>
  </si>
  <si>
    <t>主食用米</t>
    <rPh sb="0" eb="3">
      <t>シュショクヨウ</t>
    </rPh>
    <rPh sb="3" eb="4">
      <t>コメ</t>
    </rPh>
    <phoneticPr fontId="2"/>
  </si>
  <si>
    <t>30年</t>
    <rPh sb="2" eb="3">
      <t>ネン</t>
    </rPh>
    <phoneticPr fontId="2"/>
  </si>
  <si>
    <t>1年</t>
    <rPh sb="1" eb="2">
      <t>ネン</t>
    </rPh>
    <phoneticPr fontId="2"/>
  </si>
  <si>
    <t>29年</t>
    <rPh sb="2" eb="3">
      <t>ネン</t>
    </rPh>
    <phoneticPr fontId="2"/>
  </si>
  <si>
    <t>28年</t>
    <rPh sb="2" eb="3">
      <t>ネン</t>
    </rPh>
    <phoneticPr fontId="2"/>
  </si>
  <si>
    <t>単収</t>
    <rPh sb="0" eb="2">
      <t>タンシュウ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</si>
</sst>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¥&quot;#,##0;&quot;¥&quot;\-#,##0"/>
    <numFmt numFmtId="7" formatCode="&quot;¥&quot;#,##0.00;&quot;¥&quot;\-#,##0.00"/>
    <numFmt numFmtId="176" formatCode="#,##0&quot;円&quot;"/>
    <numFmt numFmtId="177" formatCode="#,##0.0_ &quot;㎏&quot;"/>
    <numFmt numFmtId="178" formatCode="0_ &quot;円&quot;"/>
    <numFmt numFmtId="179" formatCode="#,##0_ &quot;円&quot;"/>
    <numFmt numFmtId="180" formatCode="#,##0&quot;円 &quot;"/>
    <numFmt numFmtId="181" formatCode="#,##0.0_ "/>
    <numFmt numFmtId="182" formatCode="#,##0&quot;㎏&quot;"/>
    <numFmt numFmtId="183" formatCode="#,##0.0&quot;反&quot;"/>
    <numFmt numFmtId="184" formatCode="#,##0&quot;円/10ａ&quot;"/>
    <numFmt numFmtId="185" formatCode="#,##0&quot;㎏/俵&quot;"/>
    <numFmt numFmtId="186" formatCode="#,##0.00&quot;円/㎏&quot;"/>
    <numFmt numFmtId="187" formatCode="#,##0.0&quot;円/㎏&quot;"/>
    <numFmt numFmtId="188" formatCode="0.000%"/>
    <numFmt numFmtId="189" formatCode="#,##0&quot;㎡&quot;"/>
    <numFmt numFmtId="190" formatCode="#,##0_ "/>
    <numFmt numFmtId="191" formatCode="#,##0.0&quot;ha&quot;"/>
    <numFmt numFmtId="192" formatCode="#,##0&quot;反&quot;"/>
    <numFmt numFmtId="193" formatCode="&quot;¥&quot;#,##0_);[Red]\(&quot;¥&quot;#,##0\)"/>
    <numFmt numFmtId="194" formatCode="#,##0.00&quot;俵/10ａ&quot;"/>
    <numFmt numFmtId="195" formatCode="#,##0&quot;円/俵&quot;"/>
    <numFmt numFmtId="196" formatCode="#,##0&quot;㎏/10ａ&quot;"/>
    <numFmt numFmtId="200" formatCode="#,##0.0&quot;俵&quot;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4" borderId="0" xfId="0" applyFill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0" xfId="0" applyFill="1" applyAlignment="1">
      <alignment vertical="center" shrinkToFi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176" fontId="7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shrinkToFit="1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/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/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83" fontId="7" fillId="0" borderId="25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81" fontId="7" fillId="0" borderId="25" xfId="0" applyNumberFormat="1" applyFont="1" applyBorder="1" applyAlignment="1">
      <alignment horizontal="center" vertical="center"/>
    </xf>
    <xf numFmtId="185" fontId="7" fillId="0" borderId="25" xfId="0" applyNumberFormat="1" applyFont="1" applyBorder="1" applyAlignment="1">
      <alignment horizontal="left" vertical="center"/>
    </xf>
    <xf numFmtId="182" fontId="7" fillId="0" borderId="1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83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183" fontId="7" fillId="0" borderId="1" xfId="0" applyNumberFormat="1" applyFont="1" applyBorder="1" applyAlignment="1">
      <alignment vertical="top"/>
    </xf>
    <xf numFmtId="182" fontId="7" fillId="0" borderId="25" xfId="0" applyNumberFormat="1" applyFont="1" applyBorder="1" applyAlignment="1">
      <alignment horizontal="right" vertical="center"/>
    </xf>
    <xf numFmtId="184" fontId="7" fillId="5" borderId="26" xfId="0" applyNumberFormat="1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right" vertical="center"/>
    </xf>
    <xf numFmtId="180" fontId="4" fillId="4" borderId="2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28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2" fontId="0" fillId="0" borderId="37" xfId="0" applyNumberFormat="1" applyBorder="1" applyAlignment="1">
      <alignment horizontal="center" vertical="center"/>
    </xf>
    <xf numFmtId="186" fontId="0" fillId="0" borderId="36" xfId="0" applyNumberFormat="1" applyBorder="1" applyAlignment="1">
      <alignment horizontal="center" vertical="center"/>
    </xf>
    <xf numFmtId="187" fontId="0" fillId="0" borderId="36" xfId="0" applyNumberFormat="1" applyBorder="1" applyAlignment="1">
      <alignment horizontal="center" vertical="center"/>
    </xf>
    <xf numFmtId="9" fontId="0" fillId="0" borderId="28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180" fontId="0" fillId="0" borderId="40" xfId="0" applyNumberFormat="1" applyBorder="1" applyAlignment="1">
      <alignment vertical="center"/>
    </xf>
    <xf numFmtId="180" fontId="0" fillId="0" borderId="41" xfId="0" applyNumberFormat="1" applyBorder="1" applyAlignment="1">
      <alignment vertical="center"/>
    </xf>
    <xf numFmtId="180" fontId="0" fillId="0" borderId="42" xfId="0" applyNumberFormat="1" applyBorder="1" applyAlignment="1">
      <alignment horizontal="right" vertical="center"/>
    </xf>
    <xf numFmtId="180" fontId="0" fillId="0" borderId="43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180" fontId="0" fillId="0" borderId="44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188" fontId="0" fillId="0" borderId="44" xfId="0" applyNumberFormat="1" applyBorder="1" applyAlignment="1">
      <alignment vertical="center"/>
    </xf>
    <xf numFmtId="180" fontId="0" fillId="0" borderId="45" xfId="0" applyNumberFormat="1" applyBorder="1" applyAlignment="1">
      <alignment horizontal="right" vertical="center"/>
    </xf>
    <xf numFmtId="180" fontId="0" fillId="0" borderId="46" xfId="0" applyNumberForma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180" fontId="0" fillId="0" borderId="47" xfId="0" applyNumberFormat="1" applyBorder="1" applyAlignment="1">
      <alignment vertical="center"/>
    </xf>
    <xf numFmtId="182" fontId="0" fillId="0" borderId="47" xfId="0" applyNumberFormat="1" applyBorder="1" applyAlignment="1">
      <alignment vertical="center"/>
    </xf>
    <xf numFmtId="188" fontId="0" fillId="0" borderId="47" xfId="0" applyNumberFormat="1" applyBorder="1" applyAlignment="1">
      <alignment vertical="center"/>
    </xf>
    <xf numFmtId="180" fontId="0" fillId="0" borderId="48" xfId="0" applyNumberFormat="1" applyBorder="1" applyAlignment="1">
      <alignment horizontal="right" vertical="center"/>
    </xf>
    <xf numFmtId="180" fontId="0" fillId="0" borderId="49" xfId="0" applyNumberForma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180" fontId="0" fillId="0" borderId="50" xfId="0" applyNumberFormat="1" applyBorder="1" applyAlignment="1">
      <alignment vertical="center"/>
    </xf>
    <xf numFmtId="182" fontId="0" fillId="0" borderId="50" xfId="0" applyNumberFormat="1" applyBorder="1" applyAlignment="1">
      <alignment vertical="center"/>
    </xf>
    <xf numFmtId="188" fontId="0" fillId="0" borderId="50" xfId="0" applyNumberFormat="1" applyBorder="1" applyAlignment="1">
      <alignment vertical="center"/>
    </xf>
    <xf numFmtId="180" fontId="0" fillId="0" borderId="51" xfId="0" applyNumberFormat="1" applyBorder="1" applyAlignment="1">
      <alignment horizontal="right" vertical="center"/>
    </xf>
    <xf numFmtId="180" fontId="0" fillId="0" borderId="52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180" fontId="0" fillId="0" borderId="36" xfId="0" applyNumberForma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89" fontId="0" fillId="0" borderId="44" xfId="0" applyNumberFormat="1" applyBorder="1" applyAlignment="1">
      <alignment vertical="center"/>
    </xf>
    <xf numFmtId="189" fontId="0" fillId="0" borderId="47" xfId="0" applyNumberFormat="1" applyBorder="1" applyAlignment="1">
      <alignment vertical="center"/>
    </xf>
    <xf numFmtId="189" fontId="0" fillId="0" borderId="50" xfId="0" applyNumberFormat="1" applyBorder="1" applyAlignment="1">
      <alignment vertical="center"/>
    </xf>
    <xf numFmtId="189" fontId="0" fillId="0" borderId="28" xfId="0" applyNumberFormat="1" applyBorder="1" applyAlignment="1">
      <alignment vertical="center"/>
    </xf>
    <xf numFmtId="180" fontId="0" fillId="0" borderId="53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0" fontId="0" fillId="0" borderId="55" xfId="0" applyNumberFormat="1" applyBorder="1" applyAlignment="1">
      <alignment horizontal="right" vertical="center"/>
    </xf>
    <xf numFmtId="180" fontId="0" fillId="0" borderId="55" xfId="0" applyNumberFormat="1" applyBorder="1" applyAlignment="1">
      <alignment vertical="center"/>
    </xf>
    <xf numFmtId="180" fontId="0" fillId="0" borderId="56" xfId="0" applyNumberFormat="1" applyBorder="1" applyAlignment="1">
      <alignment horizontal="right" vertical="center"/>
    </xf>
    <xf numFmtId="180" fontId="0" fillId="0" borderId="56" xfId="0" applyNumberFormat="1" applyBorder="1" applyAlignment="1">
      <alignment vertical="center"/>
    </xf>
    <xf numFmtId="180" fontId="0" fillId="0" borderId="57" xfId="0" applyNumberFormat="1" applyBorder="1" applyAlignment="1">
      <alignment horizontal="right" vertical="center"/>
    </xf>
    <xf numFmtId="180" fontId="0" fillId="0" borderId="57" xfId="0" applyNumberFormat="1" applyBorder="1" applyAlignment="1">
      <alignment vertical="center"/>
    </xf>
    <xf numFmtId="180" fontId="0" fillId="0" borderId="54" xfId="0" applyNumberFormat="1" applyBorder="1" applyAlignment="1">
      <alignment vertical="center"/>
    </xf>
    <xf numFmtId="191" fontId="0" fillId="0" borderId="44" xfId="0" applyNumberFormat="1" applyBorder="1" applyAlignment="1">
      <alignment vertical="center"/>
    </xf>
    <xf numFmtId="191" fontId="0" fillId="0" borderId="47" xfId="0" applyNumberFormat="1" applyBorder="1" applyAlignment="1">
      <alignment vertical="center"/>
    </xf>
    <xf numFmtId="191" fontId="0" fillId="0" borderId="28" xfId="0" applyNumberFormat="1" applyBorder="1" applyAlignment="1">
      <alignment vertical="center"/>
    </xf>
    <xf numFmtId="5" fontId="0" fillId="0" borderId="35" xfId="0" applyNumberFormat="1" applyBorder="1" applyAlignment="1">
      <alignment vertical="center"/>
    </xf>
    <xf numFmtId="5" fontId="0" fillId="0" borderId="36" xfId="0" applyNumberFormat="1" applyBorder="1" applyAlignment="1">
      <alignment vertical="center"/>
    </xf>
    <xf numFmtId="5" fontId="0" fillId="0" borderId="35" xfId="0" applyNumberFormat="1" applyBorder="1" applyAlignment="1">
      <alignment horizontal="center" vertical="center"/>
    </xf>
    <xf numFmtId="5" fontId="0" fillId="3" borderId="50" xfId="0" applyNumberFormat="1" applyFill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190" fontId="0" fillId="0" borderId="0" xfId="0" applyNumberFormat="1" applyAlignment="1">
      <alignment horizontal="right" vertical="center"/>
    </xf>
    <xf numFmtId="190" fontId="0" fillId="0" borderId="32" xfId="0" applyNumberFormat="1" applyBorder="1" applyAlignment="1">
      <alignment horizontal="center" vertical="center"/>
    </xf>
    <xf numFmtId="190" fontId="0" fillId="0" borderId="28" xfId="0" applyNumberFormat="1" applyBorder="1" applyAlignment="1">
      <alignment horizontal="center" vertical="center"/>
    </xf>
    <xf numFmtId="5" fontId="0" fillId="0" borderId="31" xfId="0" applyNumberFormat="1" applyBorder="1" applyAlignment="1">
      <alignment horizontal="right" vertical="center"/>
    </xf>
    <xf numFmtId="5" fontId="0" fillId="0" borderId="30" xfId="0" applyNumberFormat="1" applyBorder="1" applyAlignment="1">
      <alignment horizontal="right" vertical="center"/>
    </xf>
    <xf numFmtId="5" fontId="0" fillId="0" borderId="28" xfId="0" applyNumberFormat="1" applyBorder="1" applyAlignment="1">
      <alignment horizontal="right" vertical="center"/>
    </xf>
    <xf numFmtId="0" fontId="0" fillId="4" borderId="29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176" fontId="0" fillId="4" borderId="42" xfId="0" applyNumberFormat="1" applyFill="1" applyBorder="1" applyAlignment="1">
      <alignment horizontal="center" vertical="center"/>
    </xf>
    <xf numFmtId="176" fontId="4" fillId="4" borderId="43" xfId="0" applyNumberFormat="1" applyFont="1" applyFill="1" applyBorder="1" applyAlignment="1">
      <alignment horizontal="center" vertical="center"/>
    </xf>
    <xf numFmtId="176" fontId="0" fillId="4" borderId="40" xfId="0" applyNumberFormat="1" applyFill="1" applyBorder="1" applyAlignment="1">
      <alignment horizontal="center" vertical="center"/>
    </xf>
    <xf numFmtId="176" fontId="4" fillId="4" borderId="41" xfId="0" applyNumberFormat="1" applyFont="1" applyFill="1" applyBorder="1" applyAlignment="1">
      <alignment horizontal="center" vertical="center"/>
    </xf>
    <xf numFmtId="176" fontId="4" fillId="4" borderId="58" xfId="0" applyNumberFormat="1" applyFont="1" applyFill="1" applyBorder="1" applyAlignment="1">
      <alignment horizontal="center" vertical="center"/>
    </xf>
    <xf numFmtId="176" fontId="4" fillId="4" borderId="59" xfId="0" applyNumberFormat="1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4" borderId="18" xfId="0" applyFont="1" applyFill="1" applyBorder="1" applyAlignment="1"/>
    <xf numFmtId="0" fontId="7" fillId="4" borderId="5" xfId="0" applyFont="1" applyFill="1" applyBorder="1" applyAlignment="1"/>
    <xf numFmtId="0" fontId="7" fillId="4" borderId="16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18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180" fontId="7" fillId="0" borderId="67" xfId="0" applyNumberFormat="1" applyFont="1" applyFill="1" applyBorder="1" applyAlignment="1">
      <alignment vertical="center"/>
    </xf>
    <xf numFmtId="180" fontId="4" fillId="0" borderId="63" xfId="0" applyNumberFormat="1" applyFont="1" applyBorder="1" applyAlignment="1">
      <alignment horizontal="right" vertical="center"/>
    </xf>
    <xf numFmtId="180" fontId="7" fillId="0" borderId="68" xfId="0" applyNumberFormat="1" applyFont="1" applyFill="1" applyBorder="1" applyAlignment="1">
      <alignment vertical="center"/>
    </xf>
    <xf numFmtId="180" fontId="4" fillId="4" borderId="63" xfId="0" applyNumberFormat="1" applyFont="1" applyFill="1" applyBorder="1" applyAlignment="1">
      <alignment horizontal="right" vertical="center"/>
    </xf>
    <xf numFmtId="180" fontId="7" fillId="0" borderId="66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top"/>
    </xf>
    <xf numFmtId="180" fontId="4" fillId="4" borderId="63" xfId="0" applyNumberFormat="1" applyFont="1" applyFill="1" applyBorder="1" applyAlignment="1">
      <alignment vertical="center"/>
    </xf>
    <xf numFmtId="180" fontId="4" fillId="0" borderId="63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vertical="center"/>
    </xf>
    <xf numFmtId="180" fontId="15" fillId="4" borderId="68" xfId="0" applyNumberFormat="1" applyFont="1" applyFill="1" applyBorder="1" applyAlignment="1">
      <alignment vertical="center"/>
    </xf>
    <xf numFmtId="180" fontId="4" fillId="0" borderId="6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 wrapText="1"/>
    </xf>
    <xf numFmtId="180" fontId="7" fillId="0" borderId="70" xfId="0" applyNumberFormat="1" applyFont="1" applyFill="1" applyBorder="1" applyAlignment="1">
      <alignment vertical="center"/>
    </xf>
    <xf numFmtId="180" fontId="7" fillId="0" borderId="60" xfId="0" applyNumberFormat="1" applyFont="1" applyFill="1" applyBorder="1" applyAlignment="1">
      <alignment vertical="center"/>
    </xf>
    <xf numFmtId="180" fontId="4" fillId="0" borderId="74" xfId="0" applyNumberFormat="1" applyFont="1" applyBorder="1" applyAlignment="1">
      <alignment horizontal="right" vertical="center"/>
    </xf>
    <xf numFmtId="5" fontId="7" fillId="4" borderId="3" xfId="0" applyNumberFormat="1" applyFont="1" applyFill="1" applyBorder="1" applyAlignment="1">
      <alignment vertical="center"/>
    </xf>
    <xf numFmtId="180" fontId="7" fillId="0" borderId="78" xfId="0" applyNumberFormat="1" applyFont="1" applyFill="1" applyBorder="1" applyAlignment="1">
      <alignment vertical="center"/>
    </xf>
    <xf numFmtId="180" fontId="4" fillId="4" borderId="74" xfId="0" applyNumberFormat="1" applyFont="1" applyFill="1" applyBorder="1" applyAlignment="1">
      <alignment horizontal="right" vertical="center"/>
    </xf>
    <xf numFmtId="5" fontId="7" fillId="4" borderId="23" xfId="0" applyNumberFormat="1" applyFont="1" applyFill="1" applyBorder="1" applyAlignment="1">
      <alignment vertical="center"/>
    </xf>
    <xf numFmtId="49" fontId="7" fillId="4" borderId="3" xfId="0" applyNumberFormat="1" applyFont="1" applyFill="1" applyBorder="1" applyAlignment="1">
      <alignment horizontal="left" vertical="center"/>
    </xf>
    <xf numFmtId="5" fontId="7" fillId="4" borderId="62" xfId="0" applyNumberFormat="1" applyFont="1" applyFill="1" applyBorder="1" applyAlignment="1">
      <alignment vertical="center"/>
    </xf>
    <xf numFmtId="180" fontId="7" fillId="4" borderId="78" xfId="0" applyNumberFormat="1" applyFont="1" applyFill="1" applyBorder="1" applyAlignment="1">
      <alignment vertical="center"/>
    </xf>
    <xf numFmtId="180" fontId="7" fillId="4" borderId="60" xfId="0" applyNumberFormat="1" applyFont="1" applyFill="1" applyBorder="1" applyAlignment="1">
      <alignment vertical="center"/>
    </xf>
    <xf numFmtId="180" fontId="7" fillId="0" borderId="71" xfId="0" applyNumberFormat="1" applyFont="1" applyFill="1" applyBorder="1" applyAlignment="1">
      <alignment vertical="center"/>
    </xf>
    <xf numFmtId="180" fontId="4" fillId="4" borderId="74" xfId="0" applyNumberFormat="1" applyFont="1" applyFill="1" applyBorder="1" applyAlignment="1">
      <alignment vertical="center"/>
    </xf>
    <xf numFmtId="5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5" fontId="7" fillId="0" borderId="23" xfId="0" applyNumberFormat="1" applyFont="1" applyFill="1" applyBorder="1" applyAlignment="1">
      <alignment vertical="center"/>
    </xf>
    <xf numFmtId="5" fontId="7" fillId="4" borderId="3" xfId="0" applyNumberFormat="1" applyFont="1" applyFill="1" applyBorder="1" applyAlignment="1">
      <alignment horizontal="left" vertical="center"/>
    </xf>
    <xf numFmtId="5" fontId="7" fillId="4" borderId="62" xfId="0" applyNumberFormat="1" applyFont="1" applyFill="1" applyBorder="1" applyAlignment="1">
      <alignment horizontal="left" vertical="center"/>
    </xf>
    <xf numFmtId="180" fontId="7" fillId="0" borderId="73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80" fontId="8" fillId="2" borderId="64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7" fillId="4" borderId="83" xfId="0" applyFont="1" applyFill="1" applyBorder="1" applyAlignment="1">
      <alignment vertical="top" wrapText="1"/>
    </xf>
    <xf numFmtId="0" fontId="6" fillId="4" borderId="24" xfId="0" applyFont="1" applyFill="1" applyBorder="1" applyAlignment="1">
      <alignment horizontal="left"/>
    </xf>
    <xf numFmtId="0" fontId="7" fillId="4" borderId="25" xfId="0" applyFont="1" applyFill="1" applyBorder="1" applyAlignment="1">
      <alignment vertical="center"/>
    </xf>
    <xf numFmtId="0" fontId="7" fillId="4" borderId="81" xfId="0" applyFont="1" applyFill="1" applyBorder="1" applyAlignment="1">
      <alignment vertical="center"/>
    </xf>
    <xf numFmtId="0" fontId="7" fillId="4" borderId="82" xfId="0" applyFont="1" applyFill="1" applyBorder="1" applyAlignment="1">
      <alignment horizontal="right" vertical="center"/>
    </xf>
    <xf numFmtId="5" fontId="7" fillId="0" borderId="0" xfId="0" applyNumberFormat="1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92" fontId="7" fillId="0" borderId="1" xfId="0" applyNumberFormat="1" applyFont="1" applyBorder="1" applyAlignment="1">
      <alignment vertical="center"/>
    </xf>
    <xf numFmtId="193" fontId="7" fillId="0" borderId="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92" fontId="7" fillId="0" borderId="0" xfId="0" applyNumberFormat="1" applyFont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3" fontId="7" fillId="0" borderId="30" xfId="0" applyNumberFormat="1" applyFont="1" applyBorder="1" applyAlignment="1">
      <alignment vertical="center"/>
    </xf>
    <xf numFmtId="5" fontId="7" fillId="0" borderId="15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83" fontId="7" fillId="0" borderId="1" xfId="0" applyNumberFormat="1" applyFont="1" applyFill="1" applyBorder="1" applyAlignment="1">
      <alignment vertical="center"/>
    </xf>
    <xf numFmtId="194" fontId="7" fillId="5" borderId="26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7" fillId="0" borderId="82" xfId="0" applyFont="1" applyFill="1" applyBorder="1" applyAlignment="1">
      <alignment horizontal="left"/>
    </xf>
    <xf numFmtId="5" fontId="12" fillId="4" borderId="0" xfId="0" applyNumberFormat="1" applyFont="1" applyFill="1" applyAlignment="1">
      <alignment vertical="center"/>
    </xf>
    <xf numFmtId="5" fontId="0" fillId="4" borderId="0" xfId="0" applyNumberFormat="1" applyFill="1" applyAlignment="1">
      <alignment vertical="center"/>
    </xf>
    <xf numFmtId="5" fontId="4" fillId="0" borderId="0" xfId="0" applyNumberFormat="1" applyFont="1" applyAlignment="1">
      <alignment horizontal="center" vertical="center"/>
    </xf>
    <xf numFmtId="5" fontId="0" fillId="0" borderId="0" xfId="0" applyNumberFormat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80" fontId="7" fillId="0" borderId="4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2" xfId="0" applyBorder="1" applyAlignment="1">
      <alignment horizontal="left" vertical="center" shrinkToFit="1"/>
    </xf>
    <xf numFmtId="0" fontId="0" fillId="0" borderId="89" xfId="0" applyBorder="1" applyAlignment="1">
      <alignment vertical="center" shrinkToFit="1"/>
    </xf>
    <xf numFmtId="193" fontId="0" fillId="0" borderId="89" xfId="0" applyNumberFormat="1" applyBorder="1" applyAlignment="1">
      <alignment horizontal="right" vertical="center" shrinkToFit="1"/>
    </xf>
    <xf numFmtId="193" fontId="4" fillId="0" borderId="0" xfId="0" applyNumberFormat="1" applyFont="1" applyAlignment="1">
      <alignment horizontal="center" vertical="center"/>
    </xf>
    <xf numFmtId="196" fontId="0" fillId="0" borderId="43" xfId="0" applyNumberFormat="1" applyBorder="1" applyAlignment="1">
      <alignment horizontal="center" vertical="center" wrapText="1"/>
    </xf>
    <xf numFmtId="180" fontId="7" fillId="0" borderId="8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/>
    <xf numFmtId="0" fontId="7" fillId="0" borderId="0" xfId="0" applyFont="1" applyFill="1" applyBorder="1" applyAlignment="1"/>
    <xf numFmtId="0" fontId="14" fillId="0" borderId="0" xfId="0" applyFont="1" applyFill="1" applyBorder="1" applyAlignment="1"/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82" fontId="10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horizontal="left" vertical="center"/>
    </xf>
    <xf numFmtId="5" fontId="7" fillId="0" borderId="30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5" fontId="7" fillId="0" borderId="31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80" fontId="7" fillId="4" borderId="49" xfId="0" applyNumberFormat="1" applyFont="1" applyFill="1" applyBorder="1" applyAlignment="1">
      <alignment vertical="center"/>
    </xf>
    <xf numFmtId="180" fontId="15" fillId="0" borderId="68" xfId="0" applyNumberFormat="1" applyFont="1" applyFill="1" applyBorder="1" applyAlignment="1">
      <alignment vertical="center"/>
    </xf>
    <xf numFmtId="180" fontId="7" fillId="0" borderId="78" xfId="0" applyNumberFormat="1" applyFont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84" xfId="0" applyFont="1" applyFill="1" applyBorder="1" applyAlignment="1">
      <alignment vertical="center"/>
    </xf>
    <xf numFmtId="180" fontId="7" fillId="4" borderId="85" xfId="0" applyNumberFormat="1" applyFont="1" applyFill="1" applyBorder="1" applyAlignment="1">
      <alignment vertical="center"/>
    </xf>
    <xf numFmtId="180" fontId="7" fillId="4" borderId="72" xfId="0" applyNumberFormat="1" applyFont="1" applyFill="1" applyBorder="1" applyAlignment="1">
      <alignment vertical="center"/>
    </xf>
    <xf numFmtId="180" fontId="7" fillId="0" borderId="49" xfId="0" applyNumberFormat="1" applyFont="1" applyFill="1" applyBorder="1" applyAlignment="1">
      <alignment vertical="center"/>
    </xf>
    <xf numFmtId="5" fontId="0" fillId="0" borderId="28" xfId="0" applyNumberFormat="1" applyBorder="1" applyAlignment="1">
      <alignment vertical="center"/>
    </xf>
    <xf numFmtId="189" fontId="7" fillId="0" borderId="0" xfId="0" applyNumberFormat="1" applyFont="1" applyAlignment="1">
      <alignment vertical="center"/>
    </xf>
    <xf numFmtId="7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2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183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42" xfId="0" applyFill="1" applyBorder="1" applyAlignment="1">
      <alignment horizontal="left" vertical="center" shrinkToFit="1"/>
    </xf>
    <xf numFmtId="0" fontId="0" fillId="0" borderId="89" xfId="0" applyFill="1" applyBorder="1" applyAlignment="1">
      <alignment vertical="center" shrinkToFit="1"/>
    </xf>
    <xf numFmtId="193" fontId="0" fillId="0" borderId="89" xfId="0" applyNumberFormat="1" applyFill="1" applyBorder="1" applyAlignment="1">
      <alignment horizontal="right" vertical="center" shrinkToFit="1"/>
    </xf>
    <xf numFmtId="196" fontId="0" fillId="0" borderId="43" xfId="0" applyNumberFormat="1" applyFill="1" applyBorder="1" applyAlignment="1">
      <alignment horizontal="center" vertical="center" wrapText="1"/>
    </xf>
    <xf numFmtId="193" fontId="4" fillId="0" borderId="0" xfId="0" applyNumberFormat="1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5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193" fontId="0" fillId="0" borderId="0" xfId="0" applyNumberFormat="1" applyFill="1" applyAlignment="1">
      <alignment vertical="center"/>
    </xf>
    <xf numFmtId="193" fontId="7" fillId="0" borderId="0" xfId="0" applyNumberFormat="1" applyFont="1" applyFill="1" applyAlignment="1">
      <alignment vertical="center"/>
    </xf>
    <xf numFmtId="193" fontId="7" fillId="0" borderId="0" xfId="0" applyNumberFormat="1" applyFont="1" applyFill="1" applyAlignment="1">
      <alignment vertical="center" shrinkToFit="1"/>
    </xf>
    <xf numFmtId="193" fontId="7" fillId="0" borderId="1" xfId="0" applyNumberFormat="1" applyFont="1" applyFill="1" applyBorder="1" applyAlignment="1">
      <alignment vertical="center" shrinkToFit="1"/>
    </xf>
    <xf numFmtId="193" fontId="0" fillId="0" borderId="0" xfId="0" applyNumberFormat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5" fontId="7" fillId="0" borderId="15" xfId="0" applyNumberFormat="1" applyFont="1" applyFill="1" applyBorder="1" applyAlignment="1">
      <alignment vertical="center"/>
    </xf>
    <xf numFmtId="5" fontId="7" fillId="0" borderId="6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5" fontId="7" fillId="0" borderId="33" xfId="0" applyNumberFormat="1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5" fontId="7" fillId="0" borderId="26" xfId="0" applyNumberFormat="1" applyFont="1" applyFill="1" applyBorder="1" applyAlignment="1">
      <alignment vertical="center"/>
    </xf>
    <xf numFmtId="193" fontId="7" fillId="0" borderId="30" xfId="0" applyNumberFormat="1" applyFont="1" applyFill="1" applyBorder="1" applyAlignment="1">
      <alignment vertical="center"/>
    </xf>
    <xf numFmtId="192" fontId="7" fillId="0" borderId="1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180" fontId="7" fillId="0" borderId="85" xfId="0" applyNumberFormat="1" applyFont="1" applyFill="1" applyBorder="1" applyAlignment="1">
      <alignment vertical="center"/>
    </xf>
    <xf numFmtId="180" fontId="7" fillId="0" borderId="79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>
      <alignment vertical="center"/>
    </xf>
    <xf numFmtId="19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93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80" fontId="7" fillId="0" borderId="92" xfId="0" applyNumberFormat="1" applyFont="1" applyFill="1" applyBorder="1" applyAlignment="1">
      <alignment vertical="center"/>
    </xf>
    <xf numFmtId="0" fontId="7" fillId="4" borderId="82" xfId="0" applyFont="1" applyFill="1" applyBorder="1" applyAlignment="1">
      <alignment vertical="center"/>
    </xf>
    <xf numFmtId="179" fontId="7" fillId="4" borderId="82" xfId="0" applyNumberFormat="1" applyFont="1" applyFill="1" applyBorder="1" applyAlignment="1"/>
    <xf numFmtId="0" fontId="7" fillId="4" borderId="8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>
      <alignment horizontal="left" vertical="center" shrinkToFit="1"/>
    </xf>
    <xf numFmtId="0" fontId="7" fillId="4" borderId="90" xfId="0" applyFont="1" applyFill="1" applyBorder="1" applyAlignment="1">
      <alignment horizontal="left" vertical="center" shrinkToFit="1"/>
    </xf>
    <xf numFmtId="180" fontId="7" fillId="0" borderId="39" xfId="0" applyNumberFormat="1" applyFont="1" applyFill="1" applyBorder="1" applyAlignment="1">
      <alignment horizontal="right" vertical="center"/>
    </xf>
    <xf numFmtId="180" fontId="7" fillId="0" borderId="79" xfId="0" applyNumberFormat="1" applyFont="1" applyFill="1" applyBorder="1" applyAlignment="1">
      <alignment horizontal="right" vertical="center"/>
    </xf>
    <xf numFmtId="180" fontId="7" fillId="0" borderId="80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shrinkToFit="1"/>
    </xf>
    <xf numFmtId="0" fontId="7" fillId="4" borderId="0" xfId="0" applyFont="1" applyFill="1" applyBorder="1" applyAlignment="1">
      <alignment horizontal="center" shrinkToFit="1"/>
    </xf>
    <xf numFmtId="0" fontId="7" fillId="4" borderId="82" xfId="0" applyFont="1" applyFill="1" applyBorder="1" applyAlignment="1">
      <alignment horizontal="center" shrinkToFit="1"/>
    </xf>
    <xf numFmtId="0" fontId="6" fillId="4" borderId="24" xfId="0" applyFont="1" applyFill="1" applyBorder="1" applyAlignment="1">
      <alignment horizontal="left" shrinkToFit="1"/>
    </xf>
    <xf numFmtId="0" fontId="6" fillId="4" borderId="25" xfId="0" applyFont="1" applyFill="1" applyBorder="1" applyAlignment="1">
      <alignment horizontal="left" shrinkToFit="1"/>
    </xf>
    <xf numFmtId="0" fontId="6" fillId="4" borderId="81" xfId="0" applyFont="1" applyFill="1" applyBorder="1" applyAlignment="1">
      <alignment horizontal="left" shrinkToFit="1"/>
    </xf>
    <xf numFmtId="0" fontId="6" fillId="4" borderId="8" xfId="0" applyFont="1" applyFill="1" applyBorder="1" applyAlignment="1">
      <alignment horizontal="left" shrinkToFit="1"/>
    </xf>
    <xf numFmtId="0" fontId="6" fillId="4" borderId="0" xfId="0" applyFont="1" applyFill="1" applyBorder="1" applyAlignment="1">
      <alignment horizontal="left" shrinkToFit="1"/>
    </xf>
    <xf numFmtId="0" fontId="6" fillId="4" borderId="82" xfId="0" applyFont="1" applyFill="1" applyBorder="1" applyAlignment="1">
      <alignment horizontal="left" shrinkToFit="1"/>
    </xf>
    <xf numFmtId="0" fontId="11" fillId="4" borderId="0" xfId="0" applyFont="1" applyFill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8" fillId="2" borderId="61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86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80" fontId="7" fillId="4" borderId="39" xfId="0" applyNumberFormat="1" applyFont="1" applyFill="1" applyBorder="1" applyAlignment="1">
      <alignment horizontal="right" vertical="center"/>
    </xf>
    <xf numFmtId="180" fontId="7" fillId="4" borderId="79" xfId="0" applyNumberFormat="1" applyFont="1" applyFill="1" applyBorder="1" applyAlignment="1">
      <alignment horizontal="right" vertical="center"/>
    </xf>
    <xf numFmtId="180" fontId="7" fillId="4" borderId="8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8" fillId="2" borderId="2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81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83" xfId="0" applyFont="1" applyFill="1" applyBorder="1" applyAlignment="1">
      <alignment horizontal="left" vertical="center"/>
    </xf>
    <xf numFmtId="180" fontId="8" fillId="2" borderId="69" xfId="0" applyNumberFormat="1" applyFont="1" applyFill="1" applyBorder="1" applyAlignment="1">
      <alignment horizontal="right" vertical="center"/>
    </xf>
    <xf numFmtId="180" fontId="8" fillId="2" borderId="65" xfId="0" applyNumberFormat="1" applyFont="1" applyFill="1" applyBorder="1" applyAlignment="1">
      <alignment horizontal="right" vertical="center"/>
    </xf>
    <xf numFmtId="180" fontId="8" fillId="2" borderId="6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179" fontId="4" fillId="0" borderId="87" xfId="0" applyNumberFormat="1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left" wrapText="1"/>
    </xf>
    <xf numFmtId="177" fontId="3" fillId="0" borderId="0" xfId="0" applyNumberFormat="1" applyFont="1" applyFill="1" applyBorder="1" applyAlignment="1">
      <alignment horizontal="left" wrapText="1"/>
    </xf>
    <xf numFmtId="180" fontId="7" fillId="0" borderId="77" xfId="0" applyNumberFormat="1" applyFont="1" applyFill="1" applyBorder="1" applyAlignment="1">
      <alignment horizontal="right" vertical="center"/>
    </xf>
    <xf numFmtId="180" fontId="7" fillId="0" borderId="71" xfId="0" applyNumberFormat="1" applyFont="1" applyFill="1" applyBorder="1" applyAlignment="1">
      <alignment horizontal="right" vertical="center"/>
    </xf>
    <xf numFmtId="180" fontId="7" fillId="0" borderId="7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80" fontId="7" fillId="0" borderId="72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80" fontId="8" fillId="2" borderId="64" xfId="0" applyNumberFormat="1" applyFont="1" applyFill="1" applyBorder="1" applyAlignment="1">
      <alignment horizontal="right" vertical="center"/>
    </xf>
    <xf numFmtId="180" fontId="8" fillId="2" borderId="68" xfId="0" applyNumberFormat="1" applyFont="1" applyFill="1" applyBorder="1" applyAlignment="1">
      <alignment horizontal="right" vertical="center"/>
    </xf>
    <xf numFmtId="180" fontId="7" fillId="4" borderId="77" xfId="0" applyNumberFormat="1" applyFont="1" applyFill="1" applyBorder="1" applyAlignment="1">
      <alignment horizontal="right" vertical="center"/>
    </xf>
    <xf numFmtId="180" fontId="7" fillId="4" borderId="71" xfId="0" applyNumberFormat="1" applyFont="1" applyFill="1" applyBorder="1" applyAlignment="1">
      <alignment horizontal="right" vertical="center"/>
    </xf>
    <xf numFmtId="180" fontId="7" fillId="4" borderId="72" xfId="0" applyNumberFormat="1" applyFont="1" applyFill="1" applyBorder="1" applyAlignment="1">
      <alignment horizontal="right" vertical="center"/>
    </xf>
    <xf numFmtId="180" fontId="7" fillId="4" borderId="59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0" fontId="7" fillId="0" borderId="78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180" fontId="7" fillId="0" borderId="85" xfId="0" applyNumberFormat="1" applyFont="1" applyFill="1" applyBorder="1" applyAlignment="1">
      <alignment horizontal="right" vertical="center"/>
    </xf>
    <xf numFmtId="0" fontId="7" fillId="0" borderId="82" xfId="0" applyFont="1" applyFill="1" applyBorder="1" applyAlignment="1">
      <alignment horizontal="left" vertical="center" wrapText="1"/>
    </xf>
    <xf numFmtId="190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200" fontId="0" fillId="0" borderId="0" xfId="0" applyNumberFormat="1" applyAlignment="1">
      <alignment horizontal="center" vertical="center"/>
    </xf>
    <xf numFmtId="200" fontId="0" fillId="0" borderId="28" xfId="0" applyNumberFormat="1" applyBorder="1" applyAlignment="1">
      <alignment horizontal="center" vertical="center"/>
    </xf>
    <xf numFmtId="200" fontId="0" fillId="0" borderId="47" xfId="0" applyNumberFormat="1" applyBorder="1" applyAlignment="1">
      <alignment horizontal="center" vertical="center"/>
    </xf>
    <xf numFmtId="182" fontId="0" fillId="0" borderId="50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0" fontId="0" fillId="0" borderId="5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5F6D8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単収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28年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はるしずく</c:v>
                </c:pt>
                <c:pt idx="1">
                  <c:v>ミナミノカオリ</c:v>
                </c:pt>
                <c:pt idx="2">
                  <c:v>大豆</c:v>
                </c:pt>
              </c:strCache>
            </c:strRef>
          </c:cat>
          <c:val>
            <c:numRef>
              <c:f>Sheet1!$C$3:$C$5</c:f>
              <c:numCache>
                <c:formatCode>#,##0.0"俵"</c:formatCode>
                <c:ptCount val="3"/>
                <c:pt idx="0">
                  <c:v>7.5</c:v>
                </c:pt>
                <c:pt idx="1">
                  <c:v>6.2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4-486E-929A-3DE432E790F8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28年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はるしずく</c:v>
                </c:pt>
                <c:pt idx="1">
                  <c:v>ミナミノカオリ</c:v>
                </c:pt>
                <c:pt idx="2">
                  <c:v>大豆</c:v>
                </c:pt>
              </c:strCache>
            </c:strRef>
          </c:cat>
          <c:val>
            <c:numRef>
              <c:f>Sheet1!$D$3:$D$5</c:f>
              <c:numCache>
                <c:formatCode>#,##0.0"俵"</c:formatCode>
                <c:ptCount val="3"/>
                <c:pt idx="0">
                  <c:v>5.6</c:v>
                </c:pt>
                <c:pt idx="1">
                  <c:v>4.4000000000000004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4-486E-929A-3DE432E790F8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29年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はるしずく</c:v>
                </c:pt>
                <c:pt idx="1">
                  <c:v>ミナミノカオリ</c:v>
                </c:pt>
                <c:pt idx="2">
                  <c:v>大豆</c:v>
                </c:pt>
              </c:strCache>
            </c:strRef>
          </c:cat>
          <c:val>
            <c:numRef>
              <c:f>Sheet1!$E$3:$E$5</c:f>
              <c:numCache>
                <c:formatCode>#,##0.0"俵"</c:formatCode>
                <c:ptCount val="3"/>
                <c:pt idx="0">
                  <c:v>7.8</c:v>
                </c:pt>
                <c:pt idx="1">
                  <c:v>5.7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4-486E-929A-3DE432E790F8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30年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はるしずく</c:v>
                </c:pt>
                <c:pt idx="1">
                  <c:v>ミナミノカオリ</c:v>
                </c:pt>
                <c:pt idx="2">
                  <c:v>大豆</c:v>
                </c:pt>
              </c:strCache>
            </c:strRef>
          </c:cat>
          <c:val>
            <c:numRef>
              <c:f>Sheet1!$F$3:$F$5</c:f>
              <c:numCache>
                <c:formatCode>#,##0.0"俵"</c:formatCode>
                <c:ptCount val="3"/>
                <c:pt idx="0">
                  <c:v>6.7</c:v>
                </c:pt>
                <c:pt idx="1">
                  <c:v>4.5999999999999996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A4-486E-929A-3DE432E790F8}"/>
            </c:ext>
          </c:extLst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1年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はるしずく</c:v>
                </c:pt>
                <c:pt idx="1">
                  <c:v>ミナミノカオリ</c:v>
                </c:pt>
                <c:pt idx="2">
                  <c:v>大豆</c:v>
                </c:pt>
              </c:strCache>
            </c:strRef>
          </c:cat>
          <c:val>
            <c:numRef>
              <c:f>Sheet1!$G$3:$G$5</c:f>
              <c:numCache>
                <c:formatCode>#,##0.0"俵"</c:formatCode>
                <c:ptCount val="3"/>
                <c:pt idx="0">
                  <c:v>7.1</c:v>
                </c:pt>
                <c:pt idx="1">
                  <c:v>6.4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A4-486E-929A-3DE432E7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655560"/>
        <c:axId val="888655888"/>
      </c:barChart>
      <c:catAx>
        <c:axId val="8886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8655888"/>
        <c:crosses val="autoZero"/>
        <c:auto val="1"/>
        <c:lblAlgn val="ctr"/>
        <c:lblOffset val="100"/>
        <c:noMultiLvlLbl val="0"/>
      </c:catAx>
      <c:valAx>
        <c:axId val="88865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&quot;俵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865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351846</xdr:colOff>
      <xdr:row>19</xdr:row>
      <xdr:rowOff>240195</xdr:rowOff>
    </xdr:from>
    <xdr:to>
      <xdr:col>0</xdr:col>
      <xdr:colOff>397565</xdr:colOff>
      <xdr:row>21</xdr:row>
      <xdr:rowOff>41413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1846" y="5052391"/>
          <a:ext cx="45719" cy="3147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728870</xdr:colOff>
      <xdr:row>19</xdr:row>
      <xdr:rowOff>247235</xdr:rowOff>
    </xdr:from>
    <xdr:to>
      <xdr:col>3</xdr:col>
      <xdr:colOff>795132</xdr:colOff>
      <xdr:row>21</xdr:row>
      <xdr:rowOff>15323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2719595" y="5162135"/>
          <a:ext cx="66262" cy="28243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681037</xdr:colOff>
      <xdr:row>8</xdr:row>
      <xdr:rowOff>14286</xdr:rowOff>
    </xdr:from>
    <xdr:to>
      <xdr:col>9</xdr:col>
      <xdr:colOff>361950</xdr:colOff>
      <xdr:row>18</xdr:row>
      <xdr:rowOff>209549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E7E6439-F74E-4494-98DC-79C0506F2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493;&#12483;&#12488;&#12527;&#12540;&#12463;&#22823;&#27941;&#26666;&#24335;&#20250;&#31038;/Desktop/12&#26376;&#26411;&#31309;&#19978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様式ベース"/>
      <sheetName val="Sheet1"/>
      <sheetName val="振込"/>
      <sheetName val="引き落とし"/>
      <sheetName val="収支入力コード"/>
      <sheetName val="一覧"/>
    </sheetNames>
    <sheetDataSet>
      <sheetData sheetId="0"/>
      <sheetData sheetId="1"/>
      <sheetData sheetId="2"/>
      <sheetData sheetId="3"/>
      <sheetData sheetId="4">
        <row r="3">
          <cell r="H3" t="str">
            <v>水稲</v>
          </cell>
        </row>
        <row r="4">
          <cell r="H4" t="str">
            <v>麦</v>
          </cell>
        </row>
        <row r="5">
          <cell r="H5" t="str">
            <v>大豆</v>
          </cell>
        </row>
        <row r="6">
          <cell r="H6" t="str">
            <v>WCS</v>
          </cell>
        </row>
        <row r="7">
          <cell r="H7" t="str">
            <v>飼料用米</v>
          </cell>
        </row>
        <row r="8">
          <cell r="H8" t="str">
            <v>共通・その他</v>
          </cell>
        </row>
        <row r="9">
          <cell r="H9" t="str">
            <v>外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tabSelected="1" zoomScaleNormal="100" workbookViewId="0">
      <selection activeCell="K16" sqref="K16"/>
    </sheetView>
  </sheetViews>
  <sheetFormatPr defaultColWidth="11.5" defaultRowHeight="22.5" customHeight="1" x14ac:dyDescent="0.15"/>
  <cols>
    <col min="1" max="1" width="7" style="2" customWidth="1"/>
    <col min="2" max="2" width="7" style="1" customWidth="1"/>
    <col min="3" max="3" width="12.125" style="1" customWidth="1"/>
    <col min="4" max="4" width="14.625" style="1" customWidth="1"/>
    <col min="5" max="6" width="11.5" style="1" customWidth="1"/>
    <col min="7" max="7" width="1.5" style="1" customWidth="1"/>
    <col min="8" max="8" width="16.125" style="1" customWidth="1"/>
    <col min="9" max="9" width="11.5" style="1" customWidth="1"/>
    <col min="10" max="10" width="5.375" style="7" customWidth="1"/>
    <col min="11" max="11" width="10.875" style="1" customWidth="1"/>
    <col min="12" max="12" width="4" style="1" customWidth="1"/>
    <col min="13" max="13" width="17.625" style="1" bestFit="1" customWidth="1"/>
    <col min="14" max="14" width="7.875" style="230" bestFit="1" customWidth="1"/>
    <col min="15" max="15" width="4.5" style="1" customWidth="1"/>
    <col min="16" max="16" width="25.625" style="1" bestFit="1" customWidth="1"/>
    <col min="17" max="17" width="6.375" style="230" bestFit="1" customWidth="1"/>
    <col min="18" max="16384" width="11.5" style="1"/>
  </cols>
  <sheetData>
    <row r="1" spans="1:21" s="16" customFormat="1" ht="22.5" customHeight="1" x14ac:dyDescent="0.15">
      <c r="A1" s="342" t="s">
        <v>135</v>
      </c>
      <c r="B1" s="342"/>
      <c r="C1" s="342"/>
      <c r="D1" s="342"/>
      <c r="E1" s="342"/>
      <c r="F1" s="342"/>
      <c r="G1" s="342"/>
      <c r="H1" s="342"/>
      <c r="I1" s="342"/>
      <c r="N1" s="227"/>
      <c r="Q1" s="227"/>
    </row>
    <row r="2" spans="1:21" s="16" customFormat="1" ht="10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N2" s="227"/>
      <c r="Q2" s="227"/>
    </row>
    <row r="3" spans="1:21" s="7" customFormat="1" ht="21" customHeight="1" thickBot="1" x14ac:dyDescent="0.2">
      <c r="A3" s="343" t="s">
        <v>136</v>
      </c>
      <c r="B3" s="343"/>
      <c r="C3" s="343"/>
      <c r="D3" s="343"/>
      <c r="E3" s="343"/>
      <c r="F3" s="343"/>
      <c r="G3" s="32"/>
      <c r="H3" s="32"/>
      <c r="I3" s="30"/>
      <c r="N3" s="228"/>
      <c r="Q3" s="228"/>
    </row>
    <row r="4" spans="1:21" s="3" customFormat="1" ht="20.25" customHeight="1" x14ac:dyDescent="0.15">
      <c r="A4" s="347" t="s">
        <v>0</v>
      </c>
      <c r="B4" s="348"/>
      <c r="C4" s="348"/>
      <c r="D4" s="348"/>
      <c r="E4" s="349"/>
      <c r="F4" s="350" t="s">
        <v>1</v>
      </c>
      <c r="G4" s="351"/>
      <c r="H4" s="351"/>
      <c r="I4" s="352"/>
      <c r="J4" s="13"/>
      <c r="N4" s="229"/>
      <c r="Q4" s="229"/>
    </row>
    <row r="5" spans="1:21" s="4" customFormat="1" ht="27.75" customHeight="1" x14ac:dyDescent="0.15">
      <c r="A5" s="336" t="s">
        <v>140</v>
      </c>
      <c r="B5" s="337"/>
      <c r="C5" s="337"/>
      <c r="D5" s="338"/>
      <c r="E5" s="330">
        <v>91468</v>
      </c>
      <c r="F5" s="344" t="s">
        <v>43</v>
      </c>
      <c r="G5" s="345"/>
      <c r="H5" s="346"/>
      <c r="I5" s="200">
        <v>20232</v>
      </c>
      <c r="J5" s="14"/>
      <c r="M5" s="4" t="s">
        <v>107</v>
      </c>
      <c r="N5" s="208"/>
      <c r="P5" s="4" t="s">
        <v>8</v>
      </c>
      <c r="Q5" s="208"/>
    </row>
    <row r="6" spans="1:21" s="4" customFormat="1" ht="20.25" customHeight="1" x14ac:dyDescent="0.15">
      <c r="A6" s="339"/>
      <c r="B6" s="340"/>
      <c r="C6" s="340"/>
      <c r="D6" s="341"/>
      <c r="E6" s="331"/>
      <c r="F6" s="180" t="s">
        <v>6</v>
      </c>
      <c r="G6" s="19"/>
      <c r="H6" s="19"/>
      <c r="I6" s="165">
        <v>24000</v>
      </c>
      <c r="J6" s="14"/>
      <c r="M6" s="381" t="s">
        <v>101</v>
      </c>
      <c r="N6" s="382"/>
      <c r="P6" s="381" t="s">
        <v>101</v>
      </c>
      <c r="Q6" s="382"/>
    </row>
    <row r="7" spans="1:21" s="4" customFormat="1" ht="20.25" customHeight="1" x14ac:dyDescent="0.15">
      <c r="A7" s="333" t="s">
        <v>139</v>
      </c>
      <c r="B7" s="334"/>
      <c r="C7" s="334"/>
      <c r="D7" s="335"/>
      <c r="E7" s="331"/>
      <c r="F7" s="180" t="s">
        <v>34</v>
      </c>
      <c r="G7" s="19"/>
      <c r="H7" s="19"/>
      <c r="I7" s="165">
        <v>8415</v>
      </c>
      <c r="J7" s="14"/>
      <c r="M7" s="41" t="s">
        <v>108</v>
      </c>
      <c r="N7" s="231">
        <v>7000</v>
      </c>
      <c r="P7" s="258" t="s">
        <v>102</v>
      </c>
      <c r="Q7" s="302">
        <v>3424</v>
      </c>
    </row>
    <row r="8" spans="1:21" s="4" customFormat="1" ht="20.25" customHeight="1" x14ac:dyDescent="0.15">
      <c r="A8" s="9"/>
      <c r="B8" s="10"/>
      <c r="C8" s="10"/>
      <c r="D8" s="324"/>
      <c r="E8" s="331"/>
      <c r="F8" s="180" t="s">
        <v>99</v>
      </c>
      <c r="G8" s="19"/>
      <c r="H8" s="19"/>
      <c r="I8" s="165">
        <v>18814</v>
      </c>
      <c r="J8" s="14"/>
      <c r="M8" s="41" t="s">
        <v>111</v>
      </c>
      <c r="N8" s="231">
        <v>4794</v>
      </c>
      <c r="P8" s="258" t="s">
        <v>103</v>
      </c>
      <c r="Q8" s="302">
        <v>2473</v>
      </c>
    </row>
    <row r="9" spans="1:21" s="4" customFormat="1" ht="20.25" customHeight="1" x14ac:dyDescent="0.15">
      <c r="A9" s="29"/>
      <c r="B9" s="10"/>
      <c r="C9" s="10"/>
      <c r="D9" s="325"/>
      <c r="E9" s="331"/>
      <c r="F9" s="180" t="s">
        <v>8</v>
      </c>
      <c r="G9" s="19"/>
      <c r="H9" s="19"/>
      <c r="I9" s="165">
        <v>7106</v>
      </c>
      <c r="J9" s="14"/>
      <c r="M9" s="40" t="s">
        <v>110</v>
      </c>
      <c r="N9" s="221">
        <v>7020</v>
      </c>
      <c r="P9" s="303" t="s">
        <v>169</v>
      </c>
      <c r="Q9" s="301">
        <v>1209</v>
      </c>
    </row>
    <row r="10" spans="1:21" s="4" customFormat="1" ht="20.25" customHeight="1" x14ac:dyDescent="0.15">
      <c r="A10" s="9"/>
      <c r="B10" s="10"/>
      <c r="C10" s="10"/>
      <c r="D10" s="324"/>
      <c r="E10" s="331"/>
      <c r="F10" s="180" t="s">
        <v>27</v>
      </c>
      <c r="G10" s="19"/>
      <c r="H10" s="19"/>
      <c r="I10" s="165">
        <v>1207</v>
      </c>
      <c r="J10" s="14"/>
      <c r="M10" s="232" t="s">
        <v>105</v>
      </c>
      <c r="N10" s="221">
        <f>SUM(N7:N9)</f>
        <v>18814</v>
      </c>
      <c r="P10" s="300" t="s">
        <v>105</v>
      </c>
      <c r="Q10" s="301">
        <f>SUM(Q7:Q9)</f>
        <v>7106</v>
      </c>
    </row>
    <row r="11" spans="1:21" s="4" customFormat="1" ht="20.25" customHeight="1" x14ac:dyDescent="0.15">
      <c r="A11" s="9"/>
      <c r="B11" s="10"/>
      <c r="C11" s="10"/>
      <c r="D11" s="326"/>
      <c r="E11" s="332"/>
      <c r="F11" s="180" t="s">
        <v>9</v>
      </c>
      <c r="G11" s="19"/>
      <c r="H11" s="19"/>
      <c r="I11" s="165">
        <v>3400</v>
      </c>
      <c r="J11" s="14"/>
      <c r="N11" s="208"/>
      <c r="P11" s="273"/>
      <c r="Q11" s="291"/>
    </row>
    <row r="12" spans="1:21" s="4" customFormat="1" ht="20.25" customHeight="1" x14ac:dyDescent="0.15">
      <c r="A12" s="327" t="s">
        <v>141</v>
      </c>
      <c r="B12" s="328"/>
      <c r="C12" s="328"/>
      <c r="D12" s="329"/>
      <c r="E12" s="323">
        <v>3225</v>
      </c>
      <c r="F12" s="180" t="s">
        <v>100</v>
      </c>
      <c r="G12" s="19"/>
      <c r="H12" s="19"/>
      <c r="I12" s="165">
        <v>18319</v>
      </c>
      <c r="J12" s="14"/>
      <c r="M12" s="381" t="s">
        <v>104</v>
      </c>
      <c r="N12" s="382"/>
      <c r="P12" s="383" t="s">
        <v>104</v>
      </c>
      <c r="Q12" s="384"/>
    </row>
    <row r="13" spans="1:21" s="4" customFormat="1" ht="20.25" customHeight="1" x14ac:dyDescent="0.15">
      <c r="A13" s="385" t="s">
        <v>3</v>
      </c>
      <c r="B13" s="386"/>
      <c r="C13" s="23"/>
      <c r="D13" s="23"/>
      <c r="E13" s="178">
        <v>7000</v>
      </c>
      <c r="F13" s="180" t="s">
        <v>19</v>
      </c>
      <c r="G13" s="23"/>
      <c r="H13" s="23"/>
      <c r="I13" s="163">
        <v>200</v>
      </c>
      <c r="J13" s="14"/>
      <c r="M13" s="41" t="s">
        <v>108</v>
      </c>
      <c r="N13" s="231">
        <v>7000</v>
      </c>
      <c r="P13" s="258" t="s">
        <v>102</v>
      </c>
      <c r="Q13" s="302">
        <v>3424</v>
      </c>
    </row>
    <row r="14" spans="1:21" s="4" customFormat="1" ht="20.25" customHeight="1" thickBot="1" x14ac:dyDescent="0.2">
      <c r="A14" s="390" t="s">
        <v>2</v>
      </c>
      <c r="B14" s="391"/>
      <c r="C14" s="391"/>
      <c r="D14" s="392"/>
      <c r="E14" s="179">
        <f>SUM(E5:E13)</f>
        <v>101693</v>
      </c>
      <c r="F14" s="387" t="s">
        <v>2</v>
      </c>
      <c r="G14" s="388"/>
      <c r="H14" s="389"/>
      <c r="I14" s="164">
        <f>SUM(I5:I13)</f>
        <v>101693</v>
      </c>
      <c r="J14" s="14"/>
      <c r="K14" s="53">
        <f>I14-E14</f>
        <v>0</v>
      </c>
      <c r="M14" s="41" t="s">
        <v>171</v>
      </c>
      <c r="N14" s="231">
        <v>7128</v>
      </c>
      <c r="P14" s="258" t="s">
        <v>103</v>
      </c>
      <c r="Q14" s="302">
        <v>2473</v>
      </c>
    </row>
    <row r="15" spans="1:21" s="12" customFormat="1" ht="21" customHeight="1" x14ac:dyDescent="0.15">
      <c r="A15" s="11"/>
      <c r="B15" s="7"/>
      <c r="C15" s="7"/>
      <c r="D15" s="7"/>
      <c r="E15" s="7"/>
      <c r="F15" s="7"/>
      <c r="G15" s="7"/>
      <c r="H15" s="7"/>
      <c r="I15" s="7"/>
      <c r="J15" s="14"/>
      <c r="K15" s="4"/>
      <c r="L15" s="4"/>
      <c r="M15" s="40"/>
      <c r="N15" s="221"/>
      <c r="O15" s="4"/>
      <c r="P15" s="303" t="s">
        <v>169</v>
      </c>
      <c r="Q15" s="301">
        <v>1209</v>
      </c>
      <c r="R15" s="4"/>
      <c r="S15" s="4"/>
      <c r="T15" s="4"/>
      <c r="U15" s="4"/>
    </row>
    <row r="16" spans="1:21" s="7" customFormat="1" ht="21" customHeight="1" thickBot="1" x14ac:dyDescent="0.2">
      <c r="A16" s="20" t="s">
        <v>137</v>
      </c>
      <c r="B16" s="20"/>
      <c r="C16" s="20"/>
      <c r="D16" s="20"/>
      <c r="E16" s="20"/>
      <c r="F16" s="20"/>
      <c r="G16" s="20"/>
      <c r="H16" s="20"/>
      <c r="I16" s="30" t="s">
        <v>97</v>
      </c>
      <c r="K16" s="4"/>
      <c r="L16" s="4"/>
      <c r="M16" s="232" t="s">
        <v>105</v>
      </c>
      <c r="N16" s="221">
        <f>SUM(N13:N15)</f>
        <v>14128</v>
      </c>
      <c r="O16" s="4"/>
      <c r="P16" s="300" t="s">
        <v>105</v>
      </c>
      <c r="Q16" s="301">
        <f>SUM(Q13:Q15)</f>
        <v>7106</v>
      </c>
      <c r="R16" s="4"/>
      <c r="S16" s="4"/>
      <c r="T16" s="4"/>
      <c r="U16" s="4"/>
    </row>
    <row r="17" spans="1:21" ht="20.25" customHeight="1" x14ac:dyDescent="0.15">
      <c r="A17" s="347" t="s">
        <v>0</v>
      </c>
      <c r="B17" s="348"/>
      <c r="C17" s="348"/>
      <c r="D17" s="348"/>
      <c r="E17" s="348"/>
      <c r="F17" s="350" t="s">
        <v>1</v>
      </c>
      <c r="G17" s="351"/>
      <c r="H17" s="351"/>
      <c r="I17" s="352"/>
      <c r="K17" s="4"/>
      <c r="L17" s="4"/>
      <c r="M17" s="4"/>
      <c r="N17" s="208"/>
      <c r="O17" s="4"/>
      <c r="P17" s="273"/>
      <c r="Q17" s="291"/>
      <c r="R17" s="4"/>
      <c r="S17" s="4"/>
      <c r="T17" s="4"/>
      <c r="U17" s="4"/>
    </row>
    <row r="18" spans="1:21" s="3" customFormat="1" ht="20.25" customHeight="1" x14ac:dyDescent="0.15">
      <c r="A18" s="243" t="s">
        <v>4</v>
      </c>
      <c r="B18" s="244"/>
      <c r="C18" s="244"/>
      <c r="D18" s="244"/>
      <c r="E18" s="397">
        <v>76280</v>
      </c>
      <c r="F18" s="363" t="s">
        <v>43</v>
      </c>
      <c r="G18" s="364"/>
      <c r="H18" s="365"/>
      <c r="I18" s="372">
        <v>79754</v>
      </c>
      <c r="J18" s="13"/>
      <c r="K18" s="4"/>
      <c r="L18" s="4"/>
      <c r="M18" s="383" t="s">
        <v>106</v>
      </c>
      <c r="N18" s="384"/>
      <c r="O18" s="4"/>
      <c r="P18" s="383" t="s">
        <v>106</v>
      </c>
      <c r="Q18" s="384"/>
      <c r="R18" s="4"/>
      <c r="S18" s="4"/>
      <c r="T18" s="4"/>
      <c r="U18" s="4"/>
    </row>
    <row r="19" spans="1:21" s="4" customFormat="1" ht="20.25" customHeight="1" x14ac:dyDescent="0.15">
      <c r="A19" s="245" t="s">
        <v>11</v>
      </c>
      <c r="B19" s="246"/>
      <c r="C19" s="246"/>
      <c r="D19" s="247" t="s">
        <v>29</v>
      </c>
      <c r="E19" s="398"/>
      <c r="F19" s="366"/>
      <c r="G19" s="367"/>
      <c r="H19" s="368"/>
      <c r="I19" s="373"/>
      <c r="J19" s="14"/>
      <c r="M19" s="258" t="s">
        <v>109</v>
      </c>
      <c r="N19" s="302">
        <v>4131</v>
      </c>
      <c r="P19" s="258" t="s">
        <v>102</v>
      </c>
      <c r="Q19" s="302">
        <v>3424</v>
      </c>
    </row>
    <row r="20" spans="1:21" s="4" customFormat="1" ht="20.25" customHeight="1" x14ac:dyDescent="0.15">
      <c r="A20" s="248" t="s">
        <v>86</v>
      </c>
      <c r="B20" s="249"/>
      <c r="C20" s="249"/>
      <c r="D20" s="250">
        <v>518</v>
      </c>
      <c r="E20" s="398"/>
      <c r="F20" s="366"/>
      <c r="G20" s="367"/>
      <c r="H20" s="368"/>
      <c r="I20" s="373"/>
      <c r="J20" s="14"/>
      <c r="M20" s="258"/>
      <c r="N20" s="302"/>
      <c r="P20" s="258" t="s">
        <v>103</v>
      </c>
      <c r="Q20" s="302">
        <v>2473</v>
      </c>
    </row>
    <row r="21" spans="1:21" s="4" customFormat="1" ht="20.25" customHeight="1" x14ac:dyDescent="0.15">
      <c r="A21" s="393" t="s">
        <v>115</v>
      </c>
      <c r="B21" s="394"/>
      <c r="C21" s="394"/>
      <c r="D21" s="394"/>
      <c r="E21" s="398"/>
      <c r="F21" s="366"/>
      <c r="G21" s="367"/>
      <c r="H21" s="368"/>
      <c r="I21" s="373"/>
      <c r="J21" s="14"/>
      <c r="M21" s="303"/>
      <c r="N21" s="301"/>
      <c r="P21" s="303" t="s">
        <v>170</v>
      </c>
      <c r="Q21" s="301">
        <v>623</v>
      </c>
    </row>
    <row r="22" spans="1:21" s="4" customFormat="1" ht="20.25" customHeight="1" x14ac:dyDescent="0.15">
      <c r="A22" s="395" t="s">
        <v>114</v>
      </c>
      <c r="B22" s="396"/>
      <c r="C22" s="396"/>
      <c r="D22" s="396"/>
      <c r="E22" s="398"/>
      <c r="F22" s="366"/>
      <c r="G22" s="367"/>
      <c r="H22" s="368"/>
      <c r="I22" s="373"/>
      <c r="J22" s="14"/>
      <c r="M22" s="300" t="s">
        <v>105</v>
      </c>
      <c r="N22" s="301">
        <f>SUM(N19:N21)</f>
        <v>4131</v>
      </c>
      <c r="P22" s="300" t="s">
        <v>105</v>
      </c>
      <c r="Q22" s="301">
        <f>SUM(Q19:Q21)</f>
        <v>6520</v>
      </c>
    </row>
    <row r="23" spans="1:21" s="4" customFormat="1" ht="20.25" customHeight="1" x14ac:dyDescent="0.15">
      <c r="A23" s="251" t="s">
        <v>113</v>
      </c>
      <c r="B23" s="252"/>
      <c r="C23" s="253"/>
      <c r="D23" s="147"/>
      <c r="E23" s="399"/>
      <c r="F23" s="369"/>
      <c r="G23" s="370"/>
      <c r="H23" s="371"/>
      <c r="I23" s="374"/>
      <c r="J23" s="14"/>
      <c r="N23" s="208"/>
      <c r="Q23" s="208"/>
    </row>
    <row r="24" spans="1:21" s="4" customFormat="1" ht="20.25" customHeight="1" x14ac:dyDescent="0.15">
      <c r="A24" s="262" t="s">
        <v>148</v>
      </c>
      <c r="B24" s="263"/>
      <c r="C24" s="263"/>
      <c r="D24" s="264"/>
      <c r="E24" s="266">
        <v>30000</v>
      </c>
      <c r="F24" s="193" t="s">
        <v>96</v>
      </c>
      <c r="G24" s="147"/>
      <c r="H24" s="147"/>
      <c r="I24" s="167">
        <v>24000</v>
      </c>
      <c r="J24" s="14"/>
      <c r="N24" s="208"/>
      <c r="Q24" s="208"/>
    </row>
    <row r="25" spans="1:21" s="4" customFormat="1" ht="20.25" customHeight="1" x14ac:dyDescent="0.15">
      <c r="A25" s="356" t="s">
        <v>147</v>
      </c>
      <c r="B25" s="357"/>
      <c r="C25" s="357"/>
      <c r="D25" s="357"/>
      <c r="E25" s="261">
        <v>12000</v>
      </c>
      <c r="F25" s="180" t="s">
        <v>34</v>
      </c>
      <c r="G25" s="19"/>
      <c r="H25" s="19"/>
      <c r="I25" s="165">
        <v>8415</v>
      </c>
      <c r="J25" s="14"/>
      <c r="M25" s="4" t="s">
        <v>154</v>
      </c>
      <c r="N25" s="208"/>
      <c r="Q25" s="208"/>
    </row>
    <row r="26" spans="1:21" s="4" customFormat="1" ht="20.25" customHeight="1" x14ac:dyDescent="0.15">
      <c r="A26" s="262" t="s">
        <v>81</v>
      </c>
      <c r="B26" s="263"/>
      <c r="C26" s="263"/>
      <c r="D26" s="264"/>
      <c r="E26" s="265">
        <v>11000</v>
      </c>
      <c r="F26" s="190" t="s">
        <v>12</v>
      </c>
      <c r="G26" s="19"/>
      <c r="H26" s="19"/>
      <c r="I26" s="165">
        <v>14128</v>
      </c>
      <c r="J26" s="14"/>
      <c r="N26" s="208"/>
      <c r="Q26" s="208"/>
    </row>
    <row r="27" spans="1:21" s="4" customFormat="1" ht="20.25" customHeight="1" x14ac:dyDescent="0.15">
      <c r="A27" s="356" t="s">
        <v>142</v>
      </c>
      <c r="B27" s="357"/>
      <c r="C27" s="357"/>
      <c r="D27" s="357"/>
      <c r="E27" s="181">
        <v>5900</v>
      </c>
      <c r="F27" s="180" t="s">
        <v>8</v>
      </c>
      <c r="G27" s="19"/>
      <c r="H27" s="19"/>
      <c r="I27" s="165">
        <v>7106</v>
      </c>
      <c r="J27" s="14"/>
      <c r="N27" s="208"/>
      <c r="Q27" s="208"/>
    </row>
    <row r="28" spans="1:21" s="4" customFormat="1" ht="20.25" customHeight="1" x14ac:dyDescent="0.15">
      <c r="A28" s="361" t="s">
        <v>153</v>
      </c>
      <c r="B28" s="362"/>
      <c r="C28" s="362"/>
      <c r="D28" s="362"/>
      <c r="E28" s="181">
        <v>10453</v>
      </c>
      <c r="F28" s="190" t="s">
        <v>27</v>
      </c>
      <c r="G28" s="19"/>
      <c r="H28" s="19"/>
      <c r="I28" s="165">
        <v>446</v>
      </c>
      <c r="J28" s="14"/>
      <c r="M28" s="4" t="s">
        <v>152</v>
      </c>
      <c r="N28" s="208"/>
      <c r="Q28" s="208"/>
    </row>
    <row r="29" spans="1:21" s="4" customFormat="1" ht="20.25" customHeight="1" x14ac:dyDescent="0.15">
      <c r="A29" s="375" t="s">
        <v>30</v>
      </c>
      <c r="B29" s="376"/>
      <c r="C29" s="376"/>
      <c r="D29" s="377"/>
      <c r="E29" s="181">
        <v>42</v>
      </c>
      <c r="F29" s="180" t="s">
        <v>14</v>
      </c>
      <c r="G29" s="19"/>
      <c r="H29" s="19"/>
      <c r="I29" s="165">
        <v>3400</v>
      </c>
      <c r="J29" s="14"/>
      <c r="M29" s="268">
        <v>946932</v>
      </c>
      <c r="N29" s="269">
        <v>90590</v>
      </c>
      <c r="O29" s="4" t="s">
        <v>150</v>
      </c>
      <c r="P29" s="270">
        <f>M29/N29*1000</f>
        <v>10452.941825808588</v>
      </c>
      <c r="Q29" s="208"/>
    </row>
    <row r="30" spans="1:21" s="4" customFormat="1" ht="20.25" customHeight="1" x14ac:dyDescent="0.15">
      <c r="A30" s="21" t="s">
        <v>3</v>
      </c>
      <c r="B30" s="19"/>
      <c r="C30" s="19"/>
      <c r="D30" s="19"/>
      <c r="E30" s="267">
        <v>7000</v>
      </c>
      <c r="F30" s="190" t="s">
        <v>13</v>
      </c>
      <c r="G30" s="149"/>
      <c r="H30" s="149"/>
      <c r="I30" s="165">
        <v>18975</v>
      </c>
      <c r="J30" s="14"/>
      <c r="M30" s="4" t="s">
        <v>149</v>
      </c>
      <c r="N30" s="208"/>
      <c r="Q30" s="208"/>
    </row>
    <row r="31" spans="1:21" s="4" customFormat="1" ht="20.25" customHeight="1" x14ac:dyDescent="0.15">
      <c r="A31" s="378" t="s">
        <v>151</v>
      </c>
      <c r="B31" s="379"/>
      <c r="C31" s="379"/>
      <c r="D31" s="380"/>
      <c r="E31" s="242">
        <v>3749</v>
      </c>
      <c r="F31" s="185" t="s">
        <v>16</v>
      </c>
      <c r="G31" s="23"/>
      <c r="H31" s="23"/>
      <c r="I31" s="163">
        <v>200</v>
      </c>
      <c r="J31" s="14"/>
      <c r="M31" s="268">
        <v>180551</v>
      </c>
      <c r="N31" s="269">
        <v>48159</v>
      </c>
      <c r="O31" s="4" t="s">
        <v>150</v>
      </c>
      <c r="P31" s="270">
        <f>M31/N31*1000</f>
        <v>3749.0604040781577</v>
      </c>
      <c r="Q31" s="208"/>
    </row>
    <row r="32" spans="1:21" s="4" customFormat="1" ht="20.25" customHeight="1" thickBot="1" x14ac:dyDescent="0.2">
      <c r="A32" s="355" t="s">
        <v>2</v>
      </c>
      <c r="B32" s="354"/>
      <c r="C32" s="354"/>
      <c r="D32" s="354"/>
      <c r="E32" s="182">
        <f>SUM(E18:E31)</f>
        <v>156424</v>
      </c>
      <c r="F32" s="353" t="s">
        <v>2</v>
      </c>
      <c r="G32" s="354"/>
      <c r="H32" s="354"/>
      <c r="I32" s="166">
        <f>SUM(I18:I31)</f>
        <v>156424</v>
      </c>
      <c r="J32" s="14"/>
      <c r="K32" s="53">
        <f>I32-E32</f>
        <v>0</v>
      </c>
      <c r="N32" s="208"/>
      <c r="Q32" s="208"/>
    </row>
    <row r="33" spans="1:17" s="4" customFormat="1" ht="20.25" customHeight="1" x14ac:dyDescent="0.15">
      <c r="A33" s="11"/>
      <c r="B33" s="7"/>
      <c r="C33" s="7"/>
      <c r="D33" s="7"/>
      <c r="E33" s="7"/>
      <c r="F33" s="7"/>
      <c r="G33" s="7"/>
      <c r="H33" s="7"/>
      <c r="I33" s="7"/>
      <c r="J33" s="14"/>
      <c r="K33" s="1"/>
      <c r="L33" s="1"/>
      <c r="N33" s="208"/>
      <c r="Q33" s="208"/>
    </row>
    <row r="34" spans="1:17" s="14" customFormat="1" ht="20.25" customHeight="1" thickBot="1" x14ac:dyDescent="0.2">
      <c r="A34" s="20" t="s">
        <v>138</v>
      </c>
      <c r="B34" s="20"/>
      <c r="C34" s="20"/>
      <c r="D34" s="20"/>
      <c r="E34" s="20"/>
      <c r="F34" s="20"/>
      <c r="G34" s="20"/>
      <c r="H34" s="20"/>
      <c r="I34" s="30" t="s">
        <v>98</v>
      </c>
      <c r="K34" s="1"/>
      <c r="L34" s="1"/>
      <c r="M34" s="4"/>
      <c r="N34" s="208"/>
      <c r="O34" s="4"/>
      <c r="P34" s="4"/>
      <c r="Q34" s="208"/>
    </row>
    <row r="35" spans="1:17" s="14" customFormat="1" ht="21" customHeight="1" x14ac:dyDescent="0.15">
      <c r="A35" s="347" t="s">
        <v>0</v>
      </c>
      <c r="B35" s="348"/>
      <c r="C35" s="348"/>
      <c r="D35" s="348"/>
      <c r="E35" s="348"/>
      <c r="F35" s="350" t="s">
        <v>1</v>
      </c>
      <c r="G35" s="351"/>
      <c r="H35" s="351"/>
      <c r="I35" s="352"/>
      <c r="J35" s="12"/>
      <c r="K35" s="1"/>
      <c r="L35" s="1"/>
      <c r="M35" s="4"/>
      <c r="N35" s="208"/>
      <c r="O35" s="4"/>
      <c r="P35" s="4"/>
      <c r="Q35" s="208"/>
    </row>
    <row r="36" spans="1:17" s="12" customFormat="1" ht="21" customHeight="1" x14ac:dyDescent="0.15">
      <c r="A36" s="204" t="s">
        <v>17</v>
      </c>
      <c r="B36" s="205"/>
      <c r="C36" s="205"/>
      <c r="D36" s="206"/>
      <c r="E36" s="358">
        <v>80000</v>
      </c>
      <c r="F36" s="363" t="s">
        <v>44</v>
      </c>
      <c r="G36" s="364"/>
      <c r="H36" s="365"/>
      <c r="I36" s="372">
        <v>88247</v>
      </c>
      <c r="J36" s="7"/>
      <c r="K36" s="1"/>
      <c r="L36" s="1"/>
      <c r="M36" s="4"/>
      <c r="N36" s="208"/>
      <c r="O36" s="4"/>
      <c r="P36" s="4"/>
      <c r="Q36" s="208"/>
    </row>
    <row r="37" spans="1:17" ht="20.25" customHeight="1" x14ac:dyDescent="0.15">
      <c r="A37" s="9"/>
      <c r="B37" s="10"/>
      <c r="C37" s="10"/>
      <c r="D37" s="207" t="s">
        <v>26</v>
      </c>
      <c r="E37" s="359"/>
      <c r="F37" s="366"/>
      <c r="G37" s="367"/>
      <c r="H37" s="368"/>
      <c r="I37" s="373"/>
      <c r="M37" s="4"/>
      <c r="N37" s="208"/>
      <c r="O37" s="4"/>
      <c r="P37" s="4"/>
      <c r="Q37" s="208"/>
    </row>
    <row r="38" spans="1:17" ht="20.25" customHeight="1" x14ac:dyDescent="0.15">
      <c r="A38" s="201"/>
      <c r="B38" s="202"/>
      <c r="C38" s="202"/>
      <c r="D38" s="203"/>
      <c r="E38" s="360"/>
      <c r="F38" s="369"/>
      <c r="G38" s="370"/>
      <c r="H38" s="371"/>
      <c r="I38" s="374"/>
      <c r="J38" s="13"/>
      <c r="M38" s="4"/>
      <c r="N38" s="208"/>
      <c r="O38" s="4"/>
      <c r="P38" s="4"/>
      <c r="Q38" s="208"/>
    </row>
    <row r="39" spans="1:17" s="3" customFormat="1" ht="20.25" customHeight="1" x14ac:dyDescent="0.15">
      <c r="A39" s="262" t="s">
        <v>148</v>
      </c>
      <c r="B39" s="263"/>
      <c r="C39" s="263"/>
      <c r="D39" s="264"/>
      <c r="E39" s="266">
        <v>30000</v>
      </c>
      <c r="F39" s="183" t="s">
        <v>6</v>
      </c>
      <c r="G39" s="18"/>
      <c r="H39" s="18"/>
      <c r="I39" s="167">
        <v>24000</v>
      </c>
      <c r="J39" s="14"/>
      <c r="K39" s="1"/>
      <c r="L39" s="4"/>
      <c r="M39" s="4"/>
      <c r="N39" s="208"/>
      <c r="O39" s="4"/>
      <c r="P39" s="4"/>
      <c r="Q39" s="208"/>
    </row>
    <row r="40" spans="1:17" s="4" customFormat="1" ht="20.25" customHeight="1" x14ac:dyDescent="0.15">
      <c r="A40" s="356" t="s">
        <v>147</v>
      </c>
      <c r="B40" s="357"/>
      <c r="C40" s="357"/>
      <c r="D40" s="357"/>
      <c r="E40" s="261">
        <v>12000</v>
      </c>
      <c r="F40" s="180" t="s">
        <v>34</v>
      </c>
      <c r="G40" s="19"/>
      <c r="H40" s="19"/>
      <c r="I40" s="165">
        <v>8415</v>
      </c>
      <c r="J40" s="14"/>
      <c r="N40" s="208"/>
      <c r="Q40" s="208"/>
    </row>
    <row r="41" spans="1:17" s="4" customFormat="1" ht="20.25" customHeight="1" x14ac:dyDescent="0.15">
      <c r="A41" s="262" t="s">
        <v>81</v>
      </c>
      <c r="B41" s="263"/>
      <c r="C41" s="263"/>
      <c r="D41" s="264"/>
      <c r="E41" s="265">
        <v>11000</v>
      </c>
      <c r="F41" s="191" t="s">
        <v>15</v>
      </c>
      <c r="G41" s="19"/>
      <c r="H41" s="19"/>
      <c r="I41" s="165">
        <v>14128</v>
      </c>
      <c r="J41" s="14"/>
      <c r="N41" s="208"/>
      <c r="Q41" s="208"/>
    </row>
    <row r="42" spans="1:17" s="4" customFormat="1" ht="20.25" customHeight="1" x14ac:dyDescent="0.15">
      <c r="A42" s="356" t="s">
        <v>142</v>
      </c>
      <c r="B42" s="357"/>
      <c r="C42" s="357"/>
      <c r="D42" s="357"/>
      <c r="E42" s="181">
        <v>5900</v>
      </c>
      <c r="F42" s="180" t="s">
        <v>8</v>
      </c>
      <c r="G42" s="19"/>
      <c r="H42" s="19"/>
      <c r="I42" s="165">
        <v>7106</v>
      </c>
      <c r="J42" s="14"/>
      <c r="N42" s="208"/>
      <c r="Q42" s="208"/>
    </row>
    <row r="43" spans="1:17" s="4" customFormat="1" ht="20.25" customHeight="1" x14ac:dyDescent="0.15">
      <c r="A43" s="21" t="s">
        <v>87</v>
      </c>
      <c r="B43" s="24"/>
      <c r="C43" s="19"/>
      <c r="D43" s="19"/>
      <c r="E43" s="186">
        <v>0</v>
      </c>
      <c r="F43" s="190" t="s">
        <v>27</v>
      </c>
      <c r="G43" s="19"/>
      <c r="H43" s="19"/>
      <c r="I43" s="165">
        <v>446</v>
      </c>
      <c r="J43" s="14"/>
      <c r="N43" s="208"/>
      <c r="Q43" s="208"/>
    </row>
    <row r="44" spans="1:17" s="4" customFormat="1" ht="20.25" customHeight="1" x14ac:dyDescent="0.15">
      <c r="A44" s="148" t="s">
        <v>30</v>
      </c>
      <c r="B44" s="149"/>
      <c r="C44" s="149"/>
      <c r="D44" s="149"/>
      <c r="E44" s="181">
        <v>42</v>
      </c>
      <c r="F44" s="180" t="s">
        <v>14</v>
      </c>
      <c r="G44" s="19"/>
      <c r="H44" s="19"/>
      <c r="I44" s="165">
        <v>3400</v>
      </c>
      <c r="J44" s="14"/>
      <c r="N44" s="208"/>
      <c r="Q44" s="208"/>
    </row>
    <row r="45" spans="1:17" s="4" customFormat="1" ht="20.25" customHeight="1" x14ac:dyDescent="0.15">
      <c r="A45" s="22" t="s">
        <v>18</v>
      </c>
      <c r="B45" s="25"/>
      <c r="C45" s="23"/>
      <c r="D45" s="23"/>
      <c r="E45" s="187">
        <v>7000</v>
      </c>
      <c r="F45" s="185" t="s">
        <v>16</v>
      </c>
      <c r="G45" s="23"/>
      <c r="H45" s="23"/>
      <c r="I45" s="163">
        <v>200</v>
      </c>
      <c r="J45" s="14"/>
      <c r="N45" s="208"/>
      <c r="Q45" s="208"/>
    </row>
    <row r="46" spans="1:17" s="4" customFormat="1" ht="20.25" customHeight="1" thickBot="1" x14ac:dyDescent="0.2">
      <c r="A46" s="355" t="s">
        <v>2</v>
      </c>
      <c r="B46" s="354"/>
      <c r="C46" s="354"/>
      <c r="D46" s="354"/>
      <c r="E46" s="182">
        <f>SUM(E36:E45)</f>
        <v>145942</v>
      </c>
      <c r="F46" s="353" t="s">
        <v>2</v>
      </c>
      <c r="G46" s="354"/>
      <c r="H46" s="354"/>
      <c r="I46" s="166">
        <f>SUM(I36:I45)</f>
        <v>145942</v>
      </c>
      <c r="J46" s="14"/>
      <c r="K46" s="53">
        <f>I46-E46</f>
        <v>0</v>
      </c>
      <c r="N46" s="208"/>
      <c r="Q46" s="208"/>
    </row>
    <row r="47" spans="1:17" s="4" customFormat="1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14"/>
      <c r="K47" s="1"/>
      <c r="L47" s="1"/>
      <c r="N47" s="208"/>
      <c r="Q47" s="208"/>
    </row>
    <row r="48" spans="1:17" s="14" customFormat="1" ht="2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K48" s="1"/>
      <c r="L48" s="1"/>
      <c r="M48" s="4"/>
      <c r="N48" s="208"/>
      <c r="O48" s="4"/>
      <c r="P48" s="4"/>
      <c r="Q48" s="208"/>
    </row>
    <row r="49" spans="1:25" s="12" customFormat="1" ht="21" customHeight="1" x14ac:dyDescent="0.15">
      <c r="A49" s="2"/>
      <c r="B49" s="1"/>
      <c r="C49" s="1"/>
      <c r="D49" s="1"/>
      <c r="E49" s="1"/>
      <c r="F49" s="1"/>
      <c r="G49" s="1"/>
      <c r="H49" s="1"/>
      <c r="I49" s="1"/>
      <c r="K49" s="1"/>
      <c r="L49" s="1"/>
      <c r="M49" s="4"/>
      <c r="N49" s="208"/>
      <c r="O49" s="4"/>
      <c r="P49" s="4"/>
      <c r="Q49" s="208"/>
    </row>
    <row r="50" spans="1:25" s="7" customFormat="1" ht="22.5" customHeight="1" x14ac:dyDescent="0.15">
      <c r="A50" s="2"/>
      <c r="B50" s="1"/>
      <c r="C50" s="1"/>
      <c r="D50" s="1"/>
      <c r="E50" s="1"/>
      <c r="F50" s="1"/>
      <c r="G50" s="1"/>
      <c r="H50" s="1"/>
      <c r="I50" s="1"/>
      <c r="K50" s="1"/>
      <c r="L50" s="1"/>
      <c r="M50" s="4"/>
      <c r="N50" s="208"/>
      <c r="O50" s="4"/>
      <c r="P50" s="4"/>
      <c r="Q50" s="208"/>
    </row>
    <row r="51" spans="1:25" ht="22.5" customHeight="1" x14ac:dyDescent="0.15">
      <c r="M51" s="4"/>
      <c r="N51" s="208"/>
      <c r="O51" s="4"/>
      <c r="P51" s="4"/>
      <c r="Q51" s="208"/>
    </row>
    <row r="52" spans="1:25" ht="22.5" customHeight="1" x14ac:dyDescent="0.15">
      <c r="M52" s="4"/>
      <c r="N52" s="208"/>
      <c r="O52" s="4"/>
      <c r="P52" s="4"/>
      <c r="Q52" s="208"/>
    </row>
    <row r="53" spans="1:25" ht="22.5" customHeight="1" x14ac:dyDescent="0.15">
      <c r="M53" s="4"/>
      <c r="N53" s="208"/>
      <c r="O53" s="4"/>
      <c r="P53" s="4"/>
      <c r="Q53" s="208"/>
      <c r="R53" s="4"/>
      <c r="S53" s="4"/>
      <c r="T53" s="4"/>
      <c r="U53" s="4"/>
      <c r="V53" s="4"/>
      <c r="W53" s="4"/>
      <c r="X53" s="4"/>
      <c r="Y53" s="4"/>
    </row>
    <row r="54" spans="1:25" ht="22.5" customHeight="1" x14ac:dyDescent="0.15">
      <c r="M54" s="4"/>
      <c r="N54" s="208"/>
      <c r="O54" s="4"/>
      <c r="P54" s="4"/>
      <c r="Q54" s="208"/>
      <c r="R54" s="4"/>
      <c r="S54" s="4"/>
      <c r="T54" s="4"/>
      <c r="U54" s="4"/>
      <c r="V54" s="4"/>
      <c r="W54" s="4"/>
      <c r="X54" s="4"/>
      <c r="Y54" s="4"/>
    </row>
  </sheetData>
  <mergeCells count="41">
    <mergeCell ref="I18:I23"/>
    <mergeCell ref="A25:D25"/>
    <mergeCell ref="A31:D31"/>
    <mergeCell ref="P6:Q6"/>
    <mergeCell ref="P12:Q12"/>
    <mergeCell ref="P18:Q18"/>
    <mergeCell ref="M6:N6"/>
    <mergeCell ref="M12:N12"/>
    <mergeCell ref="M18:N18"/>
    <mergeCell ref="A13:B13"/>
    <mergeCell ref="F14:H14"/>
    <mergeCell ref="A14:D14"/>
    <mergeCell ref="A21:D21"/>
    <mergeCell ref="A22:D22"/>
    <mergeCell ref="E18:E23"/>
    <mergeCell ref="F18:H23"/>
    <mergeCell ref="F46:H46"/>
    <mergeCell ref="F35:I35"/>
    <mergeCell ref="F32:H32"/>
    <mergeCell ref="F17:I17"/>
    <mergeCell ref="A46:D46"/>
    <mergeCell ref="A27:D27"/>
    <mergeCell ref="A32:D32"/>
    <mergeCell ref="A35:E35"/>
    <mergeCell ref="A42:D42"/>
    <mergeCell ref="E36:E38"/>
    <mergeCell ref="A28:D28"/>
    <mergeCell ref="A40:D40"/>
    <mergeCell ref="A17:E17"/>
    <mergeCell ref="F36:H38"/>
    <mergeCell ref="I36:I38"/>
    <mergeCell ref="A29:D29"/>
    <mergeCell ref="A12:D12"/>
    <mergeCell ref="E5:E11"/>
    <mergeCell ref="A7:D7"/>
    <mergeCell ref="A5:D6"/>
    <mergeCell ref="A1:I1"/>
    <mergeCell ref="A3:F3"/>
    <mergeCell ref="F5:H5"/>
    <mergeCell ref="A4:E4"/>
    <mergeCell ref="F4:I4"/>
  </mergeCells>
  <phoneticPr fontId="2"/>
  <pageMargins left="1.1811023622047245" right="0.39370078740157483" top="0.59055118110236227" bottom="0.15748031496062992" header="0.31496062992125984" footer="0.11811023622047245"/>
  <pageSetup paperSize="9" scale="92" orientation="portrait" r:id="rId1"/>
  <headerFooter>
    <oddFooter>&amp;C&amp;"HGP明朝E,標準"&amp;12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Normal="100" workbookViewId="0">
      <selection activeCell="L19" sqref="L19"/>
    </sheetView>
  </sheetViews>
  <sheetFormatPr defaultColWidth="11.5" defaultRowHeight="22.5" customHeight="1" x14ac:dyDescent="0.15"/>
  <cols>
    <col min="1" max="1" width="7" style="2" customWidth="1"/>
    <col min="2" max="2" width="7" style="1" customWidth="1"/>
    <col min="3" max="3" width="9.25" style="1" customWidth="1"/>
    <col min="4" max="4" width="12.75" style="1" customWidth="1"/>
    <col min="5" max="5" width="11.875" style="1" customWidth="1"/>
    <col min="6" max="6" width="10.5" style="1" customWidth="1"/>
    <col min="7" max="7" width="20.625" style="1" bestFit="1" customWidth="1"/>
    <col min="8" max="8" width="11.625" style="1" customWidth="1"/>
    <col min="9" max="9" width="5.75" style="1" customWidth="1"/>
    <col min="10" max="10" width="10.875" style="1" bestFit="1" customWidth="1"/>
    <col min="11" max="11" width="15.625" style="1" bestFit="1" customWidth="1"/>
    <col min="12" max="15" width="11.5" style="1"/>
    <col min="16" max="16" width="4.375" style="1" customWidth="1"/>
    <col min="17" max="17" width="11.5" style="1" bestFit="1" customWidth="1"/>
    <col min="18" max="18" width="11.5" style="1"/>
    <col min="19" max="19" width="7.25" style="1" bestFit="1" customWidth="1"/>
    <col min="20" max="20" width="6.875" style="1" bestFit="1" customWidth="1"/>
    <col min="21" max="16384" width="11.5" style="1"/>
  </cols>
  <sheetData>
    <row r="1" spans="1:22" s="7" customFormat="1" ht="22.5" customHeight="1" x14ac:dyDescent="0.15">
      <c r="A1" s="11"/>
    </row>
    <row r="2" spans="1:22" s="7" customFormat="1" ht="22.5" customHeight="1" thickBot="1" x14ac:dyDescent="0.2">
      <c r="A2" s="31" t="s">
        <v>130</v>
      </c>
      <c r="B2" s="31"/>
      <c r="C2" s="31"/>
      <c r="D2" s="31"/>
      <c r="E2" s="31"/>
      <c r="F2" s="31"/>
      <c r="G2" s="31"/>
      <c r="H2" s="30"/>
    </row>
    <row r="3" spans="1:22" s="3" customFormat="1" ht="22.5" customHeight="1" x14ac:dyDescent="0.15">
      <c r="A3" s="347" t="s">
        <v>0</v>
      </c>
      <c r="B3" s="348"/>
      <c r="C3" s="348"/>
      <c r="D3" s="348"/>
      <c r="E3" s="348"/>
      <c r="F3" s="350" t="s">
        <v>1</v>
      </c>
      <c r="G3" s="351"/>
      <c r="H3" s="352"/>
    </row>
    <row r="4" spans="1:22" s="4" customFormat="1" ht="22.5" customHeight="1" x14ac:dyDescent="0.15">
      <c r="A4" s="402" t="s">
        <v>4</v>
      </c>
      <c r="B4" s="403"/>
      <c r="C4" s="403"/>
      <c r="D4" s="403"/>
      <c r="E4" s="397">
        <v>35000</v>
      </c>
      <c r="F4" s="363" t="s">
        <v>43</v>
      </c>
      <c r="G4" s="365"/>
      <c r="H4" s="372">
        <v>82102</v>
      </c>
      <c r="I4" s="5"/>
      <c r="Q4" s="236" t="s">
        <v>127</v>
      </c>
      <c r="R4" s="237" t="s">
        <v>133</v>
      </c>
      <c r="S4" s="238" t="s">
        <v>126</v>
      </c>
      <c r="T4" s="239">
        <v>540</v>
      </c>
      <c r="U4" s="241">
        <v>5</v>
      </c>
      <c r="V4" s="240">
        <f>T4*U4</f>
        <v>2700</v>
      </c>
    </row>
    <row r="5" spans="1:22" s="4" customFormat="1" ht="22.5" customHeight="1" x14ac:dyDescent="0.15">
      <c r="A5" s="404"/>
      <c r="B5" s="405"/>
      <c r="C5" s="405"/>
      <c r="D5" s="405"/>
      <c r="E5" s="399"/>
      <c r="F5" s="366"/>
      <c r="G5" s="368"/>
      <c r="H5" s="373"/>
      <c r="J5" s="39" t="s">
        <v>88</v>
      </c>
      <c r="K5" s="209"/>
      <c r="L5" s="209"/>
      <c r="M5" s="209"/>
      <c r="N5" s="209"/>
      <c r="O5" s="210"/>
    </row>
    <row r="6" spans="1:22" s="4" customFormat="1" ht="22.5" customHeight="1" x14ac:dyDescent="0.15">
      <c r="A6" s="138" t="s">
        <v>5</v>
      </c>
      <c r="B6" s="139"/>
      <c r="C6" s="139"/>
      <c r="D6" s="139"/>
      <c r="E6" s="406">
        <v>20000</v>
      </c>
      <c r="F6" s="366"/>
      <c r="G6" s="368"/>
      <c r="H6" s="373"/>
      <c r="J6" s="254">
        <v>23942000</v>
      </c>
      <c r="K6" s="211">
        <v>1194</v>
      </c>
      <c r="L6" s="212">
        <f>J6/K6</f>
        <v>20051.926298157454</v>
      </c>
      <c r="M6" s="35"/>
      <c r="N6" s="35"/>
      <c r="O6" s="45"/>
    </row>
    <row r="7" spans="1:22" s="4" customFormat="1" ht="22.5" customHeight="1" x14ac:dyDescent="0.15">
      <c r="A7" s="140" t="s">
        <v>143</v>
      </c>
      <c r="B7" s="141"/>
      <c r="C7" s="141"/>
      <c r="D7" s="141"/>
      <c r="E7" s="399"/>
      <c r="F7" s="369"/>
      <c r="G7" s="371"/>
      <c r="H7" s="374"/>
      <c r="J7" s="255" t="s">
        <v>89</v>
      </c>
      <c r="K7" s="209"/>
      <c r="L7" s="209"/>
      <c r="M7" s="213"/>
      <c r="N7" s="209"/>
      <c r="O7" s="210"/>
      <c r="S7" s="208"/>
    </row>
    <row r="8" spans="1:22" s="4" customFormat="1" ht="22.5" customHeight="1" x14ac:dyDescent="0.15">
      <c r="A8" s="142" t="s">
        <v>179</v>
      </c>
      <c r="B8" s="143"/>
      <c r="C8" s="144"/>
      <c r="D8" s="144"/>
      <c r="E8" s="406">
        <v>30000</v>
      </c>
      <c r="F8" s="180" t="s">
        <v>6</v>
      </c>
      <c r="G8" s="19"/>
      <c r="H8" s="165">
        <v>19000</v>
      </c>
      <c r="J8" s="256">
        <v>11764644</v>
      </c>
      <c r="K8" s="214">
        <v>1194</v>
      </c>
      <c r="L8" s="215">
        <f>J8/K8</f>
        <v>9853.13567839196</v>
      </c>
      <c r="M8" s="216"/>
      <c r="N8" s="133"/>
      <c r="O8" s="217"/>
      <c r="Q8" s="4" t="s">
        <v>107</v>
      </c>
      <c r="R8" s="304" t="s">
        <v>172</v>
      </c>
      <c r="S8" s="305">
        <v>2786</v>
      </c>
    </row>
    <row r="9" spans="1:22" s="4" customFormat="1" ht="22.5" customHeight="1" x14ac:dyDescent="0.15">
      <c r="A9" s="145"/>
      <c r="B9" s="146"/>
      <c r="C9" s="147"/>
      <c r="D9" s="168" t="s">
        <v>145</v>
      </c>
      <c r="E9" s="399"/>
      <c r="F9" s="190" t="s">
        <v>10</v>
      </c>
      <c r="G9" s="149"/>
      <c r="H9" s="165">
        <v>2700</v>
      </c>
      <c r="J9" s="257">
        <v>151612</v>
      </c>
      <c r="K9" s="133"/>
      <c r="L9" s="218">
        <f>J9/K8</f>
        <v>126.9782244556114</v>
      </c>
      <c r="M9" s="219">
        <f>L9/60</f>
        <v>2.1163037409268566</v>
      </c>
      <c r="N9" s="133"/>
      <c r="O9" s="217"/>
    </row>
    <row r="10" spans="1:22" s="4" customFormat="1" ht="22.5" customHeight="1" x14ac:dyDescent="0.15">
      <c r="A10" s="356" t="s">
        <v>146</v>
      </c>
      <c r="B10" s="357"/>
      <c r="C10" s="357"/>
      <c r="D10" s="357"/>
      <c r="E10" s="259">
        <v>3500</v>
      </c>
      <c r="F10" s="191" t="s">
        <v>28</v>
      </c>
      <c r="G10" s="149"/>
      <c r="H10" s="165">
        <v>2786</v>
      </c>
      <c r="J10" s="254">
        <v>3183827</v>
      </c>
      <c r="K10" s="35" t="s">
        <v>90</v>
      </c>
      <c r="L10" s="212">
        <f>J10/K8</f>
        <v>2666.5217755443887</v>
      </c>
      <c r="M10" s="35"/>
      <c r="N10" s="35"/>
      <c r="O10" s="45"/>
      <c r="Q10" s="292" t="s">
        <v>156</v>
      </c>
      <c r="R10" s="293" t="s">
        <v>173</v>
      </c>
      <c r="S10" s="289" t="s">
        <v>174</v>
      </c>
      <c r="T10" s="297">
        <v>680</v>
      </c>
    </row>
    <row r="11" spans="1:22" s="4" customFormat="1" ht="22.5" customHeight="1" x14ac:dyDescent="0.15">
      <c r="A11" s="148" t="s">
        <v>144</v>
      </c>
      <c r="B11" s="288"/>
      <c r="C11" s="149"/>
      <c r="D11" s="149"/>
      <c r="E11" s="181">
        <v>9853</v>
      </c>
      <c r="F11" s="190" t="s">
        <v>8</v>
      </c>
      <c r="G11" s="149"/>
      <c r="H11" s="165">
        <v>3710</v>
      </c>
      <c r="J11" s="39" t="s">
        <v>85</v>
      </c>
      <c r="K11" s="209"/>
      <c r="L11" s="209"/>
      <c r="M11" s="209"/>
      <c r="N11" s="209"/>
      <c r="O11" s="210"/>
      <c r="Q11" s="292"/>
      <c r="R11" s="293" t="s">
        <v>175</v>
      </c>
      <c r="S11" s="289" t="s">
        <v>160</v>
      </c>
      <c r="T11" s="297">
        <v>1803</v>
      </c>
    </row>
    <row r="12" spans="1:22" s="4" customFormat="1" ht="22.5" customHeight="1" x14ac:dyDescent="0.15">
      <c r="A12" s="375" t="s">
        <v>83</v>
      </c>
      <c r="B12" s="376"/>
      <c r="C12" s="376"/>
      <c r="D12" s="376"/>
      <c r="E12" s="181">
        <v>9289.4472361809039</v>
      </c>
      <c r="F12" s="190" t="s">
        <v>27</v>
      </c>
      <c r="G12" s="149"/>
      <c r="H12" s="165">
        <v>3300</v>
      </c>
      <c r="J12" s="220">
        <v>11091600</v>
      </c>
      <c r="K12" s="211">
        <v>1194</v>
      </c>
      <c r="L12" s="212">
        <f>J12/K12</f>
        <v>9289.4472361809039</v>
      </c>
      <c r="M12" s="35"/>
      <c r="N12" s="35"/>
      <c r="O12" s="45"/>
      <c r="Q12" s="292" t="s">
        <v>162</v>
      </c>
      <c r="R12" s="294" t="s">
        <v>176</v>
      </c>
      <c r="S12" s="290" t="s">
        <v>177</v>
      </c>
      <c r="T12" s="298">
        <v>1227</v>
      </c>
    </row>
    <row r="13" spans="1:22" s="4" customFormat="1" ht="22.5" customHeight="1" x14ac:dyDescent="0.15">
      <c r="A13" s="400" t="s">
        <v>33</v>
      </c>
      <c r="B13" s="401"/>
      <c r="C13" s="401"/>
      <c r="D13" s="401"/>
      <c r="E13" s="314"/>
      <c r="F13" s="190" t="s">
        <v>9</v>
      </c>
      <c r="G13" s="149"/>
      <c r="H13" s="165">
        <v>3400</v>
      </c>
      <c r="J13" s="255" t="s">
        <v>134</v>
      </c>
      <c r="K13" s="306"/>
      <c r="L13" s="306"/>
      <c r="M13" s="306"/>
      <c r="N13" s="307" t="s">
        <v>91</v>
      </c>
      <c r="O13" s="308">
        <v>1431927</v>
      </c>
      <c r="Q13" s="273"/>
      <c r="R13" s="273"/>
      <c r="S13" s="273"/>
      <c r="T13" s="296">
        <f>SUM(T10:T12)</f>
        <v>3710</v>
      </c>
    </row>
    <row r="14" spans="1:22" s="4" customFormat="1" ht="22.5" customHeight="1" x14ac:dyDescent="0.15">
      <c r="A14" s="407" t="s">
        <v>132</v>
      </c>
      <c r="B14" s="408"/>
      <c r="C14" s="408"/>
      <c r="D14" s="408"/>
      <c r="E14" s="315"/>
      <c r="F14" s="192" t="s">
        <v>7</v>
      </c>
      <c r="G14" s="149"/>
      <c r="H14" s="165">
        <v>2667</v>
      </c>
      <c r="J14" s="309">
        <f>O13+O14</f>
        <v>14171769</v>
      </c>
      <c r="K14" s="310">
        <v>1150</v>
      </c>
      <c r="L14" s="311">
        <f>J14/K14</f>
        <v>12323.277391304347</v>
      </c>
      <c r="M14" s="312"/>
      <c r="N14" s="313" t="s">
        <v>92</v>
      </c>
      <c r="O14" s="301">
        <v>12739842</v>
      </c>
      <c r="R14" s="1"/>
      <c r="S14" s="1"/>
      <c r="T14" s="1"/>
      <c r="U14" s="1"/>
      <c r="V14" s="1"/>
    </row>
    <row r="15" spans="1:22" s="4" customFormat="1" ht="22.5" customHeight="1" x14ac:dyDescent="0.15">
      <c r="A15" s="409" t="s">
        <v>178</v>
      </c>
      <c r="B15" s="410"/>
      <c r="C15" s="410"/>
      <c r="D15" s="411"/>
      <c r="E15" s="316">
        <v>12323</v>
      </c>
      <c r="F15" s="193" t="s">
        <v>25</v>
      </c>
      <c r="G15" s="147"/>
      <c r="H15" s="167">
        <v>300</v>
      </c>
      <c r="R15" s="1"/>
      <c r="S15" s="1"/>
      <c r="T15" s="1"/>
      <c r="U15" s="1"/>
      <c r="V15" s="1"/>
    </row>
    <row r="16" spans="1:22" s="4" customFormat="1" ht="22.5" customHeight="1" thickBot="1" x14ac:dyDescent="0.2">
      <c r="A16" s="355" t="s">
        <v>2</v>
      </c>
      <c r="B16" s="354"/>
      <c r="C16" s="354"/>
      <c r="D16" s="354"/>
      <c r="E16" s="189">
        <f>SUM(E4:E15)</f>
        <v>119965.4472361809</v>
      </c>
      <c r="F16" s="387" t="s">
        <v>2</v>
      </c>
      <c r="G16" s="388"/>
      <c r="H16" s="170">
        <f>SUM(H4:H15)</f>
        <v>119965</v>
      </c>
      <c r="I16" s="5"/>
      <c r="J16" s="53">
        <f>E16-H16</f>
        <v>0.44723618090210948</v>
      </c>
      <c r="O16" s="208"/>
      <c r="R16" s="1"/>
      <c r="S16" s="1"/>
      <c r="T16" s="1"/>
      <c r="U16" s="1"/>
      <c r="V16" s="1"/>
    </row>
    <row r="17" spans="1:45" s="4" customFormat="1" ht="22.5" customHeight="1" x14ac:dyDescent="0.15">
      <c r="A17" s="11"/>
      <c r="B17" s="7"/>
      <c r="C17" s="7"/>
      <c r="D17" s="7"/>
      <c r="E17" s="7"/>
      <c r="F17" s="7"/>
      <c r="G17" s="7"/>
      <c r="H17" s="7"/>
      <c r="I17" s="5"/>
      <c r="R17" s="1"/>
      <c r="S17" s="1"/>
      <c r="T17" s="1"/>
      <c r="U17" s="1"/>
      <c r="V17" s="1"/>
    </row>
    <row r="18" spans="1:45" s="14" customFormat="1" ht="22.5" customHeight="1" thickBot="1" x14ac:dyDescent="0.2">
      <c r="A18" s="20" t="s">
        <v>131</v>
      </c>
      <c r="B18" s="20"/>
      <c r="C18" s="20"/>
      <c r="D18" s="20"/>
      <c r="E18" s="20"/>
      <c r="F18" s="20"/>
      <c r="G18" s="20"/>
      <c r="H18" s="30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  <c r="V18" s="3"/>
    </row>
    <row r="19" spans="1:45" s="12" customFormat="1" ht="22.5" customHeight="1" x14ac:dyDescent="0.15">
      <c r="A19" s="347" t="s">
        <v>0</v>
      </c>
      <c r="B19" s="348"/>
      <c r="C19" s="348"/>
      <c r="D19" s="348"/>
      <c r="E19" s="348"/>
      <c r="F19" s="350" t="s">
        <v>1</v>
      </c>
      <c r="G19" s="351"/>
      <c r="H19" s="35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45" ht="22.5" customHeight="1" x14ac:dyDescent="0.15">
      <c r="A20" s="26"/>
      <c r="B20" s="10"/>
      <c r="C20" s="10"/>
      <c r="D20" s="10"/>
      <c r="E20" s="418">
        <v>80000</v>
      </c>
      <c r="F20" s="369" t="s">
        <v>45</v>
      </c>
      <c r="G20" s="370"/>
      <c r="H20" s="416">
        <v>43649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45" ht="22.5" customHeight="1" x14ac:dyDescent="0.15">
      <c r="A21" s="9"/>
      <c r="B21" s="27"/>
      <c r="C21" s="10"/>
      <c r="D21" s="10"/>
      <c r="E21" s="419"/>
      <c r="F21" s="414"/>
      <c r="G21" s="415"/>
      <c r="H21" s="41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45" s="3" customFormat="1" ht="22.5" customHeight="1" x14ac:dyDescent="0.15">
      <c r="A22" s="9" t="s">
        <v>4</v>
      </c>
      <c r="B22" s="27"/>
      <c r="C22" s="10"/>
      <c r="D22" s="10"/>
      <c r="E22" s="419"/>
      <c r="F22" s="180" t="s">
        <v>6</v>
      </c>
      <c r="G22" s="19"/>
      <c r="H22" s="173">
        <v>16000</v>
      </c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45" s="4" customFormat="1" ht="22.5" customHeight="1" x14ac:dyDescent="0.15">
      <c r="A23" s="9" t="s">
        <v>20</v>
      </c>
      <c r="B23" s="27"/>
      <c r="C23" s="10"/>
      <c r="D23" s="10"/>
      <c r="E23" s="419"/>
      <c r="F23" s="180" t="s">
        <v>42</v>
      </c>
      <c r="G23" s="149"/>
      <c r="H23" s="260">
        <v>8000</v>
      </c>
    </row>
    <row r="24" spans="1:45" s="4" customFormat="1" ht="22.5" customHeight="1" x14ac:dyDescent="0.15">
      <c r="A24" s="9"/>
      <c r="B24" s="27"/>
      <c r="C24" s="10"/>
      <c r="D24" s="10"/>
      <c r="E24" s="419"/>
      <c r="F24" s="180" t="s">
        <v>34</v>
      </c>
      <c r="G24" s="149"/>
      <c r="H24" s="165">
        <v>8000</v>
      </c>
    </row>
    <row r="25" spans="1:45" s="4" customFormat="1" ht="22.5" customHeight="1" x14ac:dyDescent="0.15">
      <c r="A25" s="9"/>
      <c r="B25" s="27"/>
      <c r="C25" s="10"/>
      <c r="D25" s="10"/>
      <c r="E25" s="419"/>
      <c r="F25" s="184" t="s">
        <v>28</v>
      </c>
      <c r="G25" s="149"/>
      <c r="H25" s="260">
        <v>4131</v>
      </c>
    </row>
    <row r="26" spans="1:45" s="4" customFormat="1" ht="22.5" customHeight="1" x14ac:dyDescent="0.15">
      <c r="A26" s="9"/>
      <c r="B26" s="28"/>
      <c r="C26" s="10"/>
      <c r="D26" s="10"/>
      <c r="E26" s="419"/>
      <c r="F26" s="194" t="s">
        <v>8</v>
      </c>
      <c r="G26" s="149"/>
      <c r="H26" s="165">
        <v>6520</v>
      </c>
    </row>
    <row r="27" spans="1:45" s="4" customFormat="1" ht="22.5" customHeight="1" x14ac:dyDescent="0.15">
      <c r="A27" s="134" t="s">
        <v>82</v>
      </c>
      <c r="B27" s="135"/>
      <c r="C27" s="135"/>
      <c r="D27" s="135"/>
      <c r="E27" s="420">
        <v>10000</v>
      </c>
      <c r="F27" s="194" t="s">
        <v>9</v>
      </c>
      <c r="G27" s="149"/>
      <c r="H27" s="165">
        <v>3400</v>
      </c>
      <c r="R27" s="14"/>
      <c r="S27" s="14"/>
      <c r="T27" s="14"/>
      <c r="U27" s="14"/>
      <c r="V27" s="14"/>
    </row>
    <row r="28" spans="1:45" s="4" customFormat="1" ht="22.5" customHeight="1" x14ac:dyDescent="0.15">
      <c r="A28" s="136"/>
      <c r="B28" s="137"/>
      <c r="C28" s="137"/>
      <c r="D28" s="171" t="s">
        <v>84</v>
      </c>
      <c r="E28" s="421"/>
      <c r="F28" s="195" t="s">
        <v>19</v>
      </c>
      <c r="G28" s="172"/>
      <c r="H28" s="167">
        <v>300</v>
      </c>
      <c r="R28" s="12"/>
      <c r="S28" s="12"/>
      <c r="T28" s="12"/>
      <c r="U28" s="12"/>
      <c r="V28" s="12"/>
    </row>
    <row r="29" spans="1:45" s="4" customFormat="1" ht="22.5" customHeight="1" thickBot="1" x14ac:dyDescent="0.2">
      <c r="A29" s="355" t="s">
        <v>2</v>
      </c>
      <c r="B29" s="354"/>
      <c r="C29" s="354"/>
      <c r="D29" s="354"/>
      <c r="E29" s="189">
        <f>SUM(E20:E28)</f>
        <v>90000</v>
      </c>
      <c r="F29" s="412" t="s">
        <v>2</v>
      </c>
      <c r="G29" s="413"/>
      <c r="H29" s="174">
        <f>SUM(H20:H28)</f>
        <v>90000</v>
      </c>
      <c r="J29" s="53">
        <f>E29-H29</f>
        <v>0</v>
      </c>
      <c r="R29" s="7"/>
      <c r="S29" s="7"/>
      <c r="T29" s="7"/>
      <c r="U29" s="7"/>
      <c r="V29" s="7"/>
    </row>
    <row r="30" spans="1:45" s="4" customFormat="1" ht="22.5" customHeight="1" x14ac:dyDescent="0.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14" customFormat="1" ht="22.5" customHeight="1" x14ac:dyDescent="0.1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12" customFormat="1" ht="22.5" customHeight="1" x14ac:dyDescent="0.1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7" customFormat="1" ht="22.5" customHeight="1" x14ac:dyDescent="0.1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7" customFormat="1" ht="22.5" customHeight="1" x14ac:dyDescent="0.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7" customFormat="1" ht="22.5" customHeight="1" x14ac:dyDescent="0.1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7" customFormat="1" ht="22.5" customHeight="1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mergeCells count="23">
    <mergeCell ref="A14:D14"/>
    <mergeCell ref="A15:D15"/>
    <mergeCell ref="A29:D29"/>
    <mergeCell ref="F29:G29"/>
    <mergeCell ref="A16:D16"/>
    <mergeCell ref="F16:G16"/>
    <mergeCell ref="A19:E19"/>
    <mergeCell ref="F19:H19"/>
    <mergeCell ref="F20:G21"/>
    <mergeCell ref="H20:H21"/>
    <mergeCell ref="E20:E26"/>
    <mergeCell ref="E27:E28"/>
    <mergeCell ref="A13:D13"/>
    <mergeCell ref="A3:E3"/>
    <mergeCell ref="F3:H3"/>
    <mergeCell ref="A4:D5"/>
    <mergeCell ref="E4:E5"/>
    <mergeCell ref="E6:E7"/>
    <mergeCell ref="A10:D10"/>
    <mergeCell ref="F4:G7"/>
    <mergeCell ref="H4:H7"/>
    <mergeCell ref="E8:E9"/>
    <mergeCell ref="A12:D12"/>
  </mergeCells>
  <phoneticPr fontId="2"/>
  <printOptions horizontalCentered="1"/>
  <pageMargins left="0.39370078740157483" right="0.78740157480314965" top="0.59055118110236227" bottom="0.15748031496062992" header="0.31496062992125984" footer="0.11811023622047245"/>
  <pageSetup paperSize="9" scale="95" orientation="portrait" r:id="rId1"/>
  <headerFooter>
    <oddFooter>&amp;C&amp;"HGP明朝E,標準"&amp;12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Normal="100" workbookViewId="0">
      <selection activeCell="P13" sqref="P13"/>
    </sheetView>
  </sheetViews>
  <sheetFormatPr defaultColWidth="11.5" defaultRowHeight="22.5" customHeight="1" x14ac:dyDescent="0.15"/>
  <cols>
    <col min="1" max="1" width="7" style="11" customWidth="1"/>
    <col min="2" max="2" width="7" style="7" customWidth="1"/>
    <col min="3" max="3" width="12.125" style="7" customWidth="1"/>
    <col min="4" max="4" width="11" style="7" customWidth="1"/>
    <col min="5" max="5" width="11.875" style="7" customWidth="1"/>
    <col min="6" max="6" width="10.5" style="1" customWidth="1"/>
    <col min="7" max="7" width="20.625" style="1" bestFit="1" customWidth="1"/>
    <col min="8" max="8" width="11.625" style="1" customWidth="1"/>
    <col min="9" max="9" width="11.5" style="7"/>
    <col min="10" max="10" width="26" style="1" bestFit="1" customWidth="1"/>
    <col min="11" max="11" width="15.625" style="1" bestFit="1" customWidth="1"/>
    <col min="12" max="12" width="11.5" style="1" bestFit="1" customWidth="1"/>
    <col min="13" max="13" width="11.5" style="1"/>
    <col min="14" max="14" width="8.25" style="1" bestFit="1" customWidth="1"/>
    <col min="15" max="18" width="11.5" style="1"/>
    <col min="19" max="19" width="16.125" style="1" bestFit="1" customWidth="1"/>
    <col min="20" max="20" width="3.625" style="1" bestFit="1" customWidth="1"/>
    <col min="21" max="21" width="7.625" style="299" bestFit="1" customWidth="1"/>
    <col min="22" max="16384" width="11.5" style="1"/>
  </cols>
  <sheetData>
    <row r="1" spans="1:27" s="7" customFormat="1" ht="22.5" customHeight="1" x14ac:dyDescent="0.15"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95"/>
      <c r="V1" s="276"/>
      <c r="W1" s="276"/>
      <c r="X1" s="276"/>
      <c r="Y1" s="276"/>
      <c r="Z1" s="276"/>
      <c r="AA1" s="276"/>
    </row>
    <row r="2" spans="1:27" s="7" customFormat="1" ht="22.5" customHeight="1" thickBot="1" x14ac:dyDescent="0.2">
      <c r="A2" s="8" t="s">
        <v>112</v>
      </c>
      <c r="B2" s="8"/>
      <c r="C2" s="8"/>
      <c r="D2" s="8"/>
      <c r="E2" s="8"/>
      <c r="F2" s="8"/>
      <c r="G2" s="8"/>
      <c r="H2" s="30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95"/>
      <c r="V2" s="276"/>
      <c r="W2" s="276"/>
      <c r="X2" s="276"/>
      <c r="Y2" s="276"/>
      <c r="Z2" s="276"/>
      <c r="AA2" s="276"/>
    </row>
    <row r="3" spans="1:27" ht="22.5" customHeight="1" x14ac:dyDescent="0.15">
      <c r="A3" s="347" t="s">
        <v>0</v>
      </c>
      <c r="B3" s="348"/>
      <c r="C3" s="348"/>
      <c r="D3" s="348"/>
      <c r="E3" s="348"/>
      <c r="F3" s="350" t="s">
        <v>1</v>
      </c>
      <c r="G3" s="351"/>
      <c r="H3" s="425"/>
      <c r="J3" s="255" t="s">
        <v>40</v>
      </c>
      <c r="K3" s="277"/>
      <c r="L3" s="278"/>
      <c r="M3" s="279" t="s">
        <v>35</v>
      </c>
      <c r="N3" s="276"/>
      <c r="O3" s="276"/>
      <c r="P3" s="276"/>
      <c r="Q3" s="276"/>
      <c r="R3" s="276"/>
      <c r="S3" s="276"/>
      <c r="T3" s="276"/>
      <c r="U3" s="295"/>
      <c r="V3" s="276"/>
      <c r="W3" s="276"/>
      <c r="X3" s="276"/>
      <c r="Y3" s="276"/>
      <c r="Z3" s="276"/>
      <c r="AA3" s="276"/>
    </row>
    <row r="4" spans="1:27" s="3" customFormat="1" ht="22.5" customHeight="1" x14ac:dyDescent="0.15">
      <c r="A4" s="150" t="s">
        <v>31</v>
      </c>
      <c r="B4" s="151"/>
      <c r="C4" s="151"/>
      <c r="D4" s="151"/>
      <c r="E4" s="233">
        <v>13050</v>
      </c>
      <c r="F4" s="363" t="s">
        <v>46</v>
      </c>
      <c r="G4" s="365"/>
      <c r="H4" s="372">
        <v>24515</v>
      </c>
      <c r="I4" s="13"/>
      <c r="J4" s="258" t="s">
        <v>37</v>
      </c>
      <c r="K4" s="160"/>
      <c r="L4" s="272">
        <v>1241.1079999999999</v>
      </c>
      <c r="M4" s="280" t="s">
        <v>36</v>
      </c>
      <c r="N4" s="276"/>
      <c r="O4" s="276"/>
      <c r="P4" s="276"/>
      <c r="Q4" s="281"/>
      <c r="R4" s="282" t="s">
        <v>127</v>
      </c>
      <c r="S4" s="283" t="s">
        <v>129</v>
      </c>
      <c r="T4" s="284" t="s">
        <v>126</v>
      </c>
      <c r="U4" s="285">
        <v>329</v>
      </c>
      <c r="V4" s="286">
        <v>7</v>
      </c>
      <c r="W4" s="287">
        <f>U4*V4</f>
        <v>2303</v>
      </c>
      <c r="X4" s="281"/>
      <c r="Y4" s="281"/>
      <c r="Z4" s="281"/>
      <c r="AA4" s="281"/>
    </row>
    <row r="5" spans="1:27" s="4" customFormat="1" ht="22.5" customHeight="1" x14ac:dyDescent="0.15">
      <c r="A5" s="138" t="s">
        <v>5</v>
      </c>
      <c r="B5" s="139"/>
      <c r="C5" s="139"/>
      <c r="D5" s="139"/>
      <c r="E5" s="426">
        <v>39460</v>
      </c>
      <c r="F5" s="366"/>
      <c r="G5" s="368"/>
      <c r="H5" s="373"/>
      <c r="I5" s="14"/>
      <c r="J5" s="52" t="s">
        <v>38</v>
      </c>
      <c r="K5" s="50">
        <v>441121</v>
      </c>
      <c r="L5" s="42" t="s">
        <v>39</v>
      </c>
      <c r="M5" s="43">
        <f>K5/L6</f>
        <v>8822.42</v>
      </c>
      <c r="N5" s="42" t="s">
        <v>39</v>
      </c>
      <c r="O5" s="224">
        <f>M5/N6</f>
        <v>7.1085030472771109</v>
      </c>
      <c r="P5" s="3"/>
      <c r="R5" s="273"/>
      <c r="S5" s="273"/>
      <c r="T5" s="273"/>
      <c r="U5" s="296"/>
      <c r="V5" s="273"/>
      <c r="W5" s="273"/>
      <c r="X5" s="273"/>
      <c r="Y5" s="273"/>
      <c r="Z5" s="273"/>
      <c r="AA5" s="273"/>
    </row>
    <row r="6" spans="1:27" s="4" customFormat="1" ht="22.5" customHeight="1" x14ac:dyDescent="0.15">
      <c r="A6" s="225" t="s">
        <v>124</v>
      </c>
      <c r="B6" s="162"/>
      <c r="C6" s="162"/>
      <c r="D6" s="226"/>
      <c r="E6" s="331"/>
      <c r="F6" s="366"/>
      <c r="G6" s="368"/>
      <c r="H6" s="373"/>
      <c r="I6" s="14"/>
      <c r="J6" s="40"/>
      <c r="K6" s="36"/>
      <c r="L6" s="44">
        <v>50</v>
      </c>
      <c r="M6" s="48"/>
      <c r="N6" s="49">
        <f>L4</f>
        <v>1241.1079999999999</v>
      </c>
      <c r="O6" s="45"/>
      <c r="R6" s="273"/>
      <c r="S6" s="273"/>
      <c r="T6" s="273"/>
      <c r="U6" s="296"/>
      <c r="V6" s="273"/>
      <c r="W6" s="273"/>
      <c r="X6" s="273"/>
      <c r="Y6" s="273"/>
      <c r="Z6" s="273"/>
      <c r="AA6" s="273"/>
    </row>
    <row r="7" spans="1:27" s="4" customFormat="1" ht="22.5" customHeight="1" x14ac:dyDescent="0.15">
      <c r="A7" s="140"/>
      <c r="B7" s="153"/>
      <c r="C7" s="153"/>
      <c r="D7" s="175"/>
      <c r="E7" s="332"/>
      <c r="F7" s="369"/>
      <c r="G7" s="371"/>
      <c r="H7" s="374"/>
      <c r="I7" s="14"/>
      <c r="J7" s="52" t="s">
        <v>93</v>
      </c>
      <c r="K7" s="46">
        <v>11469146</v>
      </c>
      <c r="L7" s="42" t="s">
        <v>39</v>
      </c>
      <c r="M7" s="51">
        <f>K7/L8</f>
        <v>9241.053961460244</v>
      </c>
      <c r="N7" s="52" t="s">
        <v>94</v>
      </c>
      <c r="O7" s="46">
        <v>12420803</v>
      </c>
      <c r="P7" s="42" t="s">
        <v>39</v>
      </c>
      <c r="Q7" s="51">
        <f>O7/P8</f>
        <v>10007.834128859053</v>
      </c>
      <c r="R7" s="273"/>
      <c r="S7" s="273"/>
      <c r="T7" s="273"/>
      <c r="U7" s="296"/>
      <c r="V7" s="273"/>
      <c r="W7" s="273"/>
      <c r="X7" s="273"/>
      <c r="Y7" s="273"/>
      <c r="Z7" s="273"/>
      <c r="AA7" s="273"/>
    </row>
    <row r="8" spans="1:27" s="4" customFormat="1" ht="22.5" customHeight="1" x14ac:dyDescent="0.15">
      <c r="A8" s="356" t="s">
        <v>146</v>
      </c>
      <c r="B8" s="357"/>
      <c r="C8" s="357"/>
      <c r="D8" s="357"/>
      <c r="E8" s="259">
        <v>3500</v>
      </c>
      <c r="F8" s="190" t="s">
        <v>21</v>
      </c>
      <c r="G8" s="149"/>
      <c r="H8" s="167">
        <v>17000</v>
      </c>
      <c r="I8" s="14"/>
      <c r="J8" s="40"/>
      <c r="K8" s="35"/>
      <c r="L8" s="47">
        <f>L4</f>
        <v>1241.1079999999999</v>
      </c>
      <c r="M8" s="45"/>
      <c r="N8" s="40"/>
      <c r="O8" s="35"/>
      <c r="P8" s="47">
        <f>L4</f>
        <v>1241.1079999999999</v>
      </c>
      <c r="Q8" s="45"/>
      <c r="R8" s="292" t="s">
        <v>155</v>
      </c>
      <c r="S8" s="293" t="s">
        <v>163</v>
      </c>
      <c r="T8" s="273"/>
      <c r="U8" s="296">
        <v>4455</v>
      </c>
      <c r="V8" s="273" t="s">
        <v>164</v>
      </c>
      <c r="W8" s="273"/>
      <c r="X8" s="273"/>
      <c r="Y8" s="273"/>
      <c r="Z8" s="273"/>
      <c r="AA8" s="273"/>
    </row>
    <row r="9" spans="1:27" s="4" customFormat="1" ht="22.5" customHeight="1" x14ac:dyDescent="0.15">
      <c r="A9" s="154" t="s">
        <v>120</v>
      </c>
      <c r="B9" s="147"/>
      <c r="C9" s="155"/>
      <c r="D9" s="147"/>
      <c r="E9" s="196">
        <v>9241</v>
      </c>
      <c r="F9" s="190" t="s">
        <v>24</v>
      </c>
      <c r="G9" s="149"/>
      <c r="H9" s="165">
        <v>2303</v>
      </c>
      <c r="I9" s="14"/>
      <c r="J9" s="52" t="s">
        <v>41</v>
      </c>
      <c r="K9" s="235">
        <v>32477</v>
      </c>
      <c r="L9" s="42" t="s">
        <v>39</v>
      </c>
      <c r="M9" s="51">
        <f>K9/L10</f>
        <v>26.167746884235701</v>
      </c>
      <c r="R9" s="273"/>
      <c r="S9" s="319" t="s">
        <v>165</v>
      </c>
      <c r="T9" s="320"/>
      <c r="U9" s="321">
        <v>3400</v>
      </c>
      <c r="V9" s="313" t="s">
        <v>167</v>
      </c>
      <c r="W9" s="273"/>
      <c r="X9" s="273"/>
      <c r="Y9" s="273"/>
      <c r="Z9" s="273"/>
      <c r="AA9" s="273"/>
    </row>
    <row r="10" spans="1:27" s="4" customFormat="1" ht="22.5" customHeight="1" x14ac:dyDescent="0.15">
      <c r="A10" s="148" t="s">
        <v>30</v>
      </c>
      <c r="B10" s="149"/>
      <c r="C10" s="149"/>
      <c r="D10" s="149"/>
      <c r="E10" s="181">
        <v>26</v>
      </c>
      <c r="F10" s="192" t="s">
        <v>22</v>
      </c>
      <c r="G10" s="149"/>
      <c r="H10" s="165">
        <v>7855</v>
      </c>
      <c r="I10" s="14"/>
      <c r="J10" s="40"/>
      <c r="K10" s="35"/>
      <c r="L10" s="47">
        <f>L4</f>
        <v>1241.1079999999999</v>
      </c>
      <c r="M10" s="45"/>
      <c r="U10" s="317">
        <f>SUM(U8:U9)</f>
        <v>7855</v>
      </c>
      <c r="V10" s="318"/>
      <c r="W10" s="273"/>
      <c r="X10" s="273"/>
      <c r="Y10" s="273"/>
      <c r="Z10" s="273"/>
      <c r="AA10" s="273"/>
    </row>
    <row r="11" spans="1:27" s="4" customFormat="1" ht="22.5" customHeight="1" x14ac:dyDescent="0.15">
      <c r="A11" s="156" t="s">
        <v>32</v>
      </c>
      <c r="B11" s="144"/>
      <c r="C11" s="144"/>
      <c r="D11" s="144"/>
      <c r="E11" s="197"/>
      <c r="F11" s="191" t="s">
        <v>23</v>
      </c>
      <c r="G11" s="149"/>
      <c r="H11" s="165">
        <v>3818</v>
      </c>
      <c r="I11" s="14"/>
      <c r="L11" s="4" t="s">
        <v>119</v>
      </c>
      <c r="R11" s="292" t="s">
        <v>156</v>
      </c>
      <c r="S11" s="293" t="s">
        <v>157</v>
      </c>
      <c r="T11" s="289" t="s">
        <v>160</v>
      </c>
      <c r="U11" s="297">
        <v>2852</v>
      </c>
      <c r="V11" s="273"/>
      <c r="W11" s="273"/>
      <c r="X11" s="273"/>
      <c r="Y11" s="273"/>
      <c r="Z11" s="273"/>
      <c r="AA11" s="273"/>
    </row>
    <row r="12" spans="1:27" s="4" customFormat="1" ht="22.5" customHeight="1" x14ac:dyDescent="0.15">
      <c r="A12" s="422" t="s">
        <v>116</v>
      </c>
      <c r="B12" s="423"/>
      <c r="C12" s="423"/>
      <c r="D12" s="423"/>
      <c r="E12" s="198"/>
      <c r="F12" s="190" t="s">
        <v>27</v>
      </c>
      <c r="G12" s="149"/>
      <c r="H12" s="165">
        <v>1638</v>
      </c>
      <c r="I12" s="14"/>
      <c r="J12" s="271" t="s">
        <v>95</v>
      </c>
      <c r="K12" s="234">
        <v>1793507</v>
      </c>
      <c r="L12" s="272">
        <v>1162.5999999999999</v>
      </c>
      <c r="M12" s="234">
        <f>K12/L12</f>
        <v>1542.6690177189059</v>
      </c>
      <c r="N12" s="273"/>
      <c r="O12" s="273"/>
      <c r="P12" s="273"/>
      <c r="R12" s="292" t="s">
        <v>162</v>
      </c>
      <c r="S12" s="293" t="s">
        <v>158</v>
      </c>
      <c r="T12" s="289" t="s">
        <v>160</v>
      </c>
      <c r="U12" s="297">
        <v>525</v>
      </c>
      <c r="V12" s="273"/>
      <c r="W12" s="273"/>
      <c r="X12" s="273"/>
      <c r="Y12" s="273"/>
      <c r="Z12" s="273"/>
      <c r="AA12" s="273"/>
    </row>
    <row r="13" spans="1:27" s="4" customFormat="1" ht="22.5" customHeight="1" x14ac:dyDescent="0.15">
      <c r="A13" s="422" t="s">
        <v>117</v>
      </c>
      <c r="B13" s="423"/>
      <c r="C13" s="423"/>
      <c r="D13" s="176">
        <v>1543</v>
      </c>
      <c r="E13" s="188">
        <f>SUM(D13:D14)</f>
        <v>2160</v>
      </c>
      <c r="F13" s="192" t="s">
        <v>7</v>
      </c>
      <c r="G13" s="149"/>
      <c r="H13" s="165">
        <v>10008</v>
      </c>
      <c r="I13" s="15"/>
      <c r="J13" s="271" t="s">
        <v>67</v>
      </c>
      <c r="K13" s="234">
        <v>717474</v>
      </c>
      <c r="L13" s="272"/>
      <c r="M13" s="234">
        <f>K13/L12</f>
        <v>617.12884913125754</v>
      </c>
      <c r="N13" s="273"/>
      <c r="O13" s="273"/>
      <c r="P13" s="273"/>
      <c r="R13" s="273"/>
      <c r="S13" s="294" t="s">
        <v>159</v>
      </c>
      <c r="T13" s="290" t="s">
        <v>161</v>
      </c>
      <c r="U13" s="298">
        <v>441</v>
      </c>
      <c r="V13" s="273"/>
      <c r="W13" s="273"/>
      <c r="X13" s="273"/>
      <c r="Y13" s="273"/>
      <c r="Z13" s="273"/>
      <c r="AA13" s="273"/>
    </row>
    <row r="14" spans="1:27" s="4" customFormat="1" ht="22.5" customHeight="1" x14ac:dyDescent="0.15">
      <c r="A14" s="422" t="s">
        <v>118</v>
      </c>
      <c r="B14" s="423"/>
      <c r="C14" s="423"/>
      <c r="D14" s="176">
        <v>617</v>
      </c>
      <c r="E14" s="188"/>
      <c r="F14" s="190" t="s">
        <v>25</v>
      </c>
      <c r="G14" s="149"/>
      <c r="H14" s="165">
        <v>300</v>
      </c>
      <c r="I14" s="15"/>
      <c r="J14" s="273"/>
      <c r="K14" s="273"/>
      <c r="L14" s="273"/>
      <c r="M14" s="273"/>
      <c r="N14" s="273"/>
      <c r="O14" s="273"/>
      <c r="P14" s="273"/>
      <c r="R14" s="273"/>
      <c r="S14" s="273"/>
      <c r="T14" s="273"/>
      <c r="U14" s="296">
        <f>SUM(U11:U13)</f>
        <v>3818</v>
      </c>
      <c r="V14" s="273"/>
      <c r="W14" s="273"/>
      <c r="X14" s="273"/>
      <c r="Y14" s="273"/>
      <c r="Z14" s="273"/>
      <c r="AA14" s="273"/>
    </row>
    <row r="15" spans="1:27" s="4" customFormat="1" ht="22.5" customHeight="1" thickBot="1" x14ac:dyDescent="0.2">
      <c r="A15" s="355" t="s">
        <v>2</v>
      </c>
      <c r="B15" s="354"/>
      <c r="C15" s="354"/>
      <c r="D15" s="354"/>
      <c r="E15" s="189">
        <f>SUM(E4:E14)</f>
        <v>67437</v>
      </c>
      <c r="F15" s="353" t="s">
        <v>2</v>
      </c>
      <c r="G15" s="354"/>
      <c r="H15" s="169">
        <f>SUM(H4:H14)</f>
        <v>67437</v>
      </c>
      <c r="I15" s="15"/>
      <c r="J15" s="275">
        <f>E15-H15</f>
        <v>0</v>
      </c>
      <c r="K15" s="273"/>
      <c r="L15" s="273"/>
      <c r="M15" s="273"/>
      <c r="N15" s="273"/>
      <c r="O15" s="273"/>
      <c r="P15" s="273"/>
      <c r="R15" s="273"/>
      <c r="S15" s="273"/>
      <c r="T15" s="273"/>
      <c r="U15" s="296"/>
      <c r="V15" s="273"/>
      <c r="W15" s="273"/>
      <c r="X15" s="273"/>
      <c r="Y15" s="273"/>
      <c r="Z15" s="273"/>
      <c r="AA15" s="273"/>
    </row>
    <row r="16" spans="1:27" s="4" customFormat="1" ht="22.5" customHeight="1" x14ac:dyDescent="0.15">
      <c r="A16" s="11"/>
      <c r="B16" s="7"/>
      <c r="C16" s="7"/>
      <c r="D16" s="7"/>
      <c r="E16" s="7"/>
      <c r="F16" s="7"/>
      <c r="G16" s="7"/>
      <c r="H16" s="7"/>
      <c r="I16" s="15"/>
      <c r="J16" s="273"/>
      <c r="K16" s="274"/>
      <c r="L16" s="274"/>
      <c r="M16" s="274"/>
      <c r="N16" s="273"/>
      <c r="O16" s="273"/>
      <c r="P16" s="273"/>
      <c r="R16" s="273"/>
      <c r="S16" s="273"/>
      <c r="T16" s="273"/>
      <c r="U16" s="296"/>
      <c r="V16" s="273"/>
      <c r="W16" s="273"/>
      <c r="X16" s="273"/>
      <c r="Y16" s="273"/>
      <c r="Z16" s="273"/>
      <c r="AA16" s="273"/>
    </row>
    <row r="17" spans="1:31" s="4" customFormat="1" ht="22.5" customHeight="1" thickBot="1" x14ac:dyDescent="0.2">
      <c r="A17" s="8" t="s">
        <v>121</v>
      </c>
      <c r="B17" s="8"/>
      <c r="C17" s="8"/>
      <c r="D17" s="8"/>
      <c r="E17" s="8"/>
      <c r="F17" s="8"/>
      <c r="G17" s="8"/>
      <c r="H17" s="30"/>
      <c r="I17" s="14"/>
      <c r="J17" s="276"/>
      <c r="K17" s="276"/>
      <c r="L17" s="276"/>
      <c r="M17" s="276"/>
      <c r="N17" s="273"/>
      <c r="O17" s="273"/>
      <c r="P17" s="273"/>
      <c r="R17" s="273"/>
      <c r="S17" s="273"/>
      <c r="T17" s="273"/>
      <c r="U17" s="296"/>
      <c r="V17" s="273"/>
      <c r="W17" s="273"/>
      <c r="X17" s="273"/>
      <c r="Y17" s="273"/>
      <c r="Z17" s="273"/>
      <c r="AA17" s="273"/>
    </row>
    <row r="18" spans="1:31" s="12" customFormat="1" ht="22.5" customHeight="1" x14ac:dyDescent="0.15">
      <c r="A18" s="347" t="s">
        <v>0</v>
      </c>
      <c r="B18" s="348"/>
      <c r="C18" s="348"/>
      <c r="D18" s="348"/>
      <c r="E18" s="348"/>
      <c r="F18" s="350" t="s">
        <v>1</v>
      </c>
      <c r="G18" s="351"/>
      <c r="H18" s="352"/>
      <c r="J18" s="39" t="s">
        <v>40</v>
      </c>
      <c r="K18" s="33"/>
      <c r="L18" s="38"/>
      <c r="M18" s="34" t="s">
        <v>35</v>
      </c>
      <c r="N18" s="4"/>
      <c r="O18" s="4"/>
      <c r="P18" s="4"/>
      <c r="Q18" s="4"/>
      <c r="R18" s="282" t="s">
        <v>127</v>
      </c>
      <c r="S18" s="283" t="s">
        <v>128</v>
      </c>
      <c r="T18" s="284" t="s">
        <v>126</v>
      </c>
      <c r="U18" s="285">
        <v>367</v>
      </c>
      <c r="V18" s="286">
        <v>7</v>
      </c>
      <c r="W18" s="287">
        <f>U18*V18</f>
        <v>2569</v>
      </c>
      <c r="X18" s="273"/>
      <c r="Y18" s="273"/>
      <c r="Z18" s="273"/>
      <c r="AA18" s="273"/>
      <c r="AB18" s="4"/>
      <c r="AC18" s="4"/>
      <c r="AD18" s="4"/>
      <c r="AE18" s="4"/>
    </row>
    <row r="19" spans="1:31" s="7" customFormat="1" ht="22.5" customHeight="1" x14ac:dyDescent="0.15">
      <c r="A19" s="157" t="s">
        <v>31</v>
      </c>
      <c r="B19" s="158"/>
      <c r="C19" s="158"/>
      <c r="D19" s="158"/>
      <c r="E19" s="177">
        <v>13050</v>
      </c>
      <c r="F19" s="363" t="s">
        <v>47</v>
      </c>
      <c r="G19" s="365"/>
      <c r="H19" s="372">
        <v>42265</v>
      </c>
      <c r="J19" s="40" t="s">
        <v>37</v>
      </c>
      <c r="K19" s="222"/>
      <c r="L19" s="223">
        <v>1108.3019999999999</v>
      </c>
      <c r="M19" s="37" t="s">
        <v>36</v>
      </c>
      <c r="N19" s="1"/>
      <c r="O19" s="1"/>
      <c r="P19" s="1"/>
      <c r="Q19" s="1"/>
      <c r="R19" s="276"/>
      <c r="S19" s="273"/>
      <c r="T19" s="273"/>
      <c r="U19" s="296"/>
      <c r="V19" s="273"/>
      <c r="W19" s="273"/>
      <c r="X19" s="273"/>
      <c r="Y19" s="273"/>
      <c r="Z19" s="273"/>
      <c r="AA19" s="273"/>
      <c r="AB19" s="4"/>
      <c r="AC19" s="4"/>
      <c r="AD19" s="4"/>
      <c r="AE19" s="4"/>
    </row>
    <row r="20" spans="1:31" ht="22.5" customHeight="1" x14ac:dyDescent="0.15">
      <c r="A20" s="138" t="s">
        <v>5</v>
      </c>
      <c r="B20" s="152"/>
      <c r="C20" s="152"/>
      <c r="D20" s="152"/>
      <c r="E20" s="424">
        <v>57946</v>
      </c>
      <c r="F20" s="366"/>
      <c r="G20" s="368"/>
      <c r="H20" s="373"/>
      <c r="J20" s="52" t="s">
        <v>38</v>
      </c>
      <c r="K20" s="50">
        <v>426385</v>
      </c>
      <c r="L20" s="42" t="s">
        <v>39</v>
      </c>
      <c r="M20" s="43">
        <f>K20/L21</f>
        <v>7106.416666666667</v>
      </c>
      <c r="N20" s="42" t="s">
        <v>39</v>
      </c>
      <c r="O20" s="224">
        <f>M20/N21</f>
        <v>6.4119857824552042</v>
      </c>
      <c r="P20" s="3"/>
      <c r="Q20" s="3"/>
      <c r="R20" s="281"/>
      <c r="S20" s="276"/>
      <c r="T20" s="276"/>
      <c r="U20" s="295"/>
      <c r="V20" s="276"/>
      <c r="W20" s="276"/>
      <c r="X20" s="273"/>
      <c r="Y20" s="273"/>
      <c r="Z20" s="276"/>
      <c r="AA20" s="276"/>
    </row>
    <row r="21" spans="1:31" s="3" customFormat="1" ht="22.5" customHeight="1" x14ac:dyDescent="0.15">
      <c r="A21" s="159" t="s">
        <v>65</v>
      </c>
      <c r="B21" s="160"/>
      <c r="C21" s="160"/>
      <c r="D21" s="160"/>
      <c r="E21" s="424"/>
      <c r="F21" s="366"/>
      <c r="G21" s="368"/>
      <c r="H21" s="373"/>
      <c r="I21" s="13"/>
      <c r="J21" s="40"/>
      <c r="K21" s="36"/>
      <c r="L21" s="44">
        <v>60</v>
      </c>
      <c r="M21" s="48"/>
      <c r="N21" s="49">
        <f>L19</f>
        <v>1108.3019999999999</v>
      </c>
      <c r="O21" s="45"/>
      <c r="R21" s="281"/>
      <c r="S21" s="281"/>
      <c r="T21" s="281"/>
      <c r="U21" s="287"/>
      <c r="V21" s="281"/>
      <c r="W21" s="281"/>
      <c r="X21" s="276"/>
      <c r="Y21" s="276"/>
      <c r="Z21" s="281"/>
      <c r="AA21" s="281"/>
    </row>
    <row r="22" spans="1:31" s="3" customFormat="1" ht="22.5" customHeight="1" x14ac:dyDescent="0.15">
      <c r="A22" s="161" t="s">
        <v>123</v>
      </c>
      <c r="B22" s="141"/>
      <c r="C22" s="141"/>
      <c r="D22" s="141"/>
      <c r="E22" s="424"/>
      <c r="F22" s="369"/>
      <c r="G22" s="371"/>
      <c r="H22" s="374"/>
      <c r="I22" s="13"/>
      <c r="J22" s="52" t="s">
        <v>93</v>
      </c>
      <c r="K22" s="46">
        <v>10659625</v>
      </c>
      <c r="L22" s="42" t="s">
        <v>39</v>
      </c>
      <c r="M22" s="51">
        <f>K22/L23</f>
        <v>9617.9786736828064</v>
      </c>
      <c r="N22" s="52" t="s">
        <v>94</v>
      </c>
      <c r="O22" s="46">
        <v>11547471</v>
      </c>
      <c r="P22" s="42" t="s">
        <v>39</v>
      </c>
      <c r="Q22" s="51">
        <f>O22/P23</f>
        <v>10419.065381096489</v>
      </c>
      <c r="R22" s="281"/>
      <c r="S22" s="281"/>
      <c r="T22" s="281"/>
      <c r="U22" s="287"/>
      <c r="V22" s="281"/>
      <c r="W22" s="281"/>
      <c r="X22" s="281"/>
      <c r="Y22" s="281"/>
      <c r="Z22" s="281"/>
      <c r="AA22" s="281"/>
    </row>
    <row r="23" spans="1:31" s="3" customFormat="1" ht="22.5" customHeight="1" x14ac:dyDescent="0.15">
      <c r="A23" s="356" t="s">
        <v>146</v>
      </c>
      <c r="B23" s="357"/>
      <c r="C23" s="357"/>
      <c r="D23" s="357"/>
      <c r="E23" s="259">
        <v>3500</v>
      </c>
      <c r="F23" s="180" t="s">
        <v>21</v>
      </c>
      <c r="G23" s="19"/>
      <c r="H23" s="165">
        <v>17000</v>
      </c>
      <c r="I23" s="13"/>
      <c r="J23" s="40"/>
      <c r="K23" s="35"/>
      <c r="L23" s="47">
        <f>L19</f>
        <v>1108.3019999999999</v>
      </c>
      <c r="M23" s="45"/>
      <c r="N23" s="40"/>
      <c r="O23" s="35"/>
      <c r="P23" s="47">
        <f>L19</f>
        <v>1108.3019999999999</v>
      </c>
      <c r="Q23" s="45"/>
      <c r="R23" s="273"/>
      <c r="S23" s="281"/>
      <c r="T23" s="281"/>
      <c r="U23" s="287"/>
      <c r="V23" s="281"/>
      <c r="W23" s="281"/>
      <c r="X23" s="281"/>
      <c r="Y23" s="281"/>
      <c r="Z23" s="281"/>
      <c r="AA23" s="281"/>
    </row>
    <row r="24" spans="1:31" s="4" customFormat="1" ht="22.5" customHeight="1" x14ac:dyDescent="0.15">
      <c r="A24" s="148" t="s">
        <v>125</v>
      </c>
      <c r="B24" s="149"/>
      <c r="C24" s="149"/>
      <c r="D24" s="149"/>
      <c r="E24" s="181">
        <v>9618</v>
      </c>
      <c r="F24" s="180" t="s">
        <v>24</v>
      </c>
      <c r="G24" s="19"/>
      <c r="H24" s="165">
        <v>2569</v>
      </c>
      <c r="I24" s="13"/>
      <c r="J24" s="52" t="s">
        <v>41</v>
      </c>
      <c r="K24" s="235">
        <v>0</v>
      </c>
      <c r="L24" s="42" t="s">
        <v>39</v>
      </c>
      <c r="M24" s="51">
        <f>K24/L25</f>
        <v>0</v>
      </c>
      <c r="N24" s="3"/>
      <c r="O24" s="133"/>
      <c r="R24" s="273"/>
      <c r="S24" s="273"/>
      <c r="T24" s="273"/>
      <c r="U24" s="296"/>
      <c r="V24" s="273"/>
      <c r="W24" s="273"/>
      <c r="X24" s="281"/>
      <c r="Y24" s="281"/>
      <c r="Z24" s="273"/>
      <c r="AA24" s="273"/>
    </row>
    <row r="25" spans="1:31" s="4" customFormat="1" ht="22.5" customHeight="1" x14ac:dyDescent="0.15">
      <c r="A25" s="148" t="s">
        <v>30</v>
      </c>
      <c r="B25" s="149"/>
      <c r="C25" s="149"/>
      <c r="D25" s="149"/>
      <c r="E25" s="181">
        <v>0</v>
      </c>
      <c r="F25" s="199" t="s">
        <v>22</v>
      </c>
      <c r="G25" s="19"/>
      <c r="H25" s="165">
        <v>11205</v>
      </c>
      <c r="I25" s="14"/>
      <c r="J25" s="40"/>
      <c r="K25" s="35"/>
      <c r="L25" s="47">
        <f>L19</f>
        <v>1108.3019999999999</v>
      </c>
      <c r="M25" s="45"/>
      <c r="O25" s="3"/>
      <c r="P25" s="3"/>
      <c r="Q25" s="3"/>
      <c r="R25" s="281"/>
      <c r="S25" s="273"/>
      <c r="T25" s="273"/>
      <c r="U25" s="296"/>
      <c r="V25" s="273"/>
      <c r="W25" s="273"/>
      <c r="X25" s="273"/>
      <c r="Y25" s="273"/>
      <c r="Z25" s="273"/>
      <c r="AA25" s="273"/>
    </row>
    <row r="26" spans="1:31" s="3" customFormat="1" ht="22.5" customHeight="1" x14ac:dyDescent="0.15">
      <c r="A26" s="156" t="s">
        <v>32</v>
      </c>
      <c r="B26" s="144"/>
      <c r="C26" s="144"/>
      <c r="D26" s="144"/>
      <c r="E26" s="197"/>
      <c r="F26" s="184" t="s">
        <v>23</v>
      </c>
      <c r="G26" s="19"/>
      <c r="H26" s="165">
        <v>3818</v>
      </c>
      <c r="I26" s="14"/>
      <c r="J26" s="273"/>
      <c r="K26" s="273"/>
      <c r="L26" s="273" t="s">
        <v>119</v>
      </c>
      <c r="M26" s="273"/>
      <c r="N26" s="273"/>
      <c r="O26" s="273"/>
      <c r="P26" s="273"/>
      <c r="Q26" s="273"/>
      <c r="R26" s="292" t="s">
        <v>155</v>
      </c>
      <c r="S26" s="293" t="s">
        <v>163</v>
      </c>
      <c r="T26" s="273"/>
      <c r="U26" s="296">
        <v>4455</v>
      </c>
      <c r="V26" s="273" t="s">
        <v>164</v>
      </c>
      <c r="W26" s="281"/>
      <c r="X26" s="273"/>
      <c r="Y26" s="273"/>
      <c r="Z26" s="281"/>
      <c r="AA26" s="281"/>
    </row>
    <row r="27" spans="1:31" s="3" customFormat="1" ht="22.5" customHeight="1" x14ac:dyDescent="0.15">
      <c r="A27" s="422" t="s">
        <v>122</v>
      </c>
      <c r="B27" s="423"/>
      <c r="C27" s="423"/>
      <c r="D27" s="427"/>
      <c r="E27" s="198"/>
      <c r="F27" s="180" t="s">
        <v>27</v>
      </c>
      <c r="G27" s="19"/>
      <c r="H27" s="165">
        <v>3024</v>
      </c>
      <c r="I27" s="13"/>
      <c r="J27" s="271" t="s">
        <v>95</v>
      </c>
      <c r="K27" s="234">
        <v>3413179</v>
      </c>
      <c r="L27" s="272">
        <v>11819</v>
      </c>
      <c r="M27" s="234">
        <f>K27/L27</f>
        <v>288.78746086809377</v>
      </c>
      <c r="N27" s="273"/>
      <c r="O27" s="273"/>
      <c r="P27" s="273"/>
      <c r="Q27" s="273"/>
      <c r="R27" s="273"/>
      <c r="S27" s="222" t="s">
        <v>166</v>
      </c>
      <c r="T27" s="322"/>
      <c r="U27" s="321">
        <v>6750</v>
      </c>
      <c r="V27" s="312" t="s">
        <v>168</v>
      </c>
      <c r="W27" s="281"/>
      <c r="X27" s="281"/>
      <c r="Y27" s="281"/>
      <c r="Z27" s="281"/>
      <c r="AA27" s="281"/>
    </row>
    <row r="28" spans="1:31" s="4" customFormat="1" ht="22.5" customHeight="1" x14ac:dyDescent="0.15">
      <c r="A28" s="422" t="s">
        <v>117</v>
      </c>
      <c r="B28" s="423"/>
      <c r="C28" s="423"/>
      <c r="D28" s="176">
        <v>2890</v>
      </c>
      <c r="E28" s="188">
        <f>SUM(D28:D29)</f>
        <v>6486</v>
      </c>
      <c r="F28" s="199" t="s">
        <v>7</v>
      </c>
      <c r="G28" s="19"/>
      <c r="H28" s="165">
        <v>10419</v>
      </c>
      <c r="I28" s="13"/>
      <c r="J28" s="271" t="s">
        <v>67</v>
      </c>
      <c r="K28" s="234">
        <v>4247289</v>
      </c>
      <c r="L28" s="272"/>
      <c r="M28" s="234">
        <f>K28/L27</f>
        <v>359.36111346137574</v>
      </c>
      <c r="N28" s="273"/>
      <c r="O28" s="273"/>
      <c r="P28" s="273"/>
      <c r="R28" s="273"/>
      <c r="S28" s="273"/>
      <c r="T28" s="273"/>
      <c r="U28" s="296">
        <f>SUM(U26:U27)</f>
        <v>11205</v>
      </c>
      <c r="V28" s="273"/>
      <c r="W28" s="273"/>
      <c r="X28" s="281"/>
      <c r="Y28" s="281"/>
      <c r="Z28" s="273"/>
      <c r="AA28" s="273"/>
    </row>
    <row r="29" spans="1:31" s="4" customFormat="1" ht="22.5" customHeight="1" x14ac:dyDescent="0.15">
      <c r="A29" s="422" t="s">
        <v>118</v>
      </c>
      <c r="B29" s="423"/>
      <c r="C29" s="423"/>
      <c r="D29" s="176">
        <v>3596</v>
      </c>
      <c r="E29" s="198"/>
      <c r="F29" s="180" t="s">
        <v>25</v>
      </c>
      <c r="G29" s="19"/>
      <c r="H29" s="165">
        <v>300</v>
      </c>
      <c r="I29" s="14"/>
      <c r="J29" s="273"/>
      <c r="K29" s="273"/>
      <c r="L29" s="273"/>
      <c r="M29" s="273"/>
      <c r="N29" s="273"/>
      <c r="O29" s="273"/>
      <c r="P29" s="273"/>
      <c r="R29" s="273"/>
      <c r="S29" s="273"/>
      <c r="T29" s="273"/>
      <c r="U29" s="296"/>
      <c r="V29" s="273"/>
      <c r="W29" s="273"/>
      <c r="X29" s="273"/>
      <c r="Y29" s="273"/>
      <c r="Z29" s="273"/>
      <c r="AA29" s="273"/>
    </row>
    <row r="30" spans="1:31" s="4" customFormat="1" ht="22.5" customHeight="1" thickBot="1" x14ac:dyDescent="0.2">
      <c r="A30" s="355" t="s">
        <v>2</v>
      </c>
      <c r="B30" s="354"/>
      <c r="C30" s="354"/>
      <c r="D30" s="354"/>
      <c r="E30" s="189">
        <f>SUM(E19:E29)</f>
        <v>90600</v>
      </c>
      <c r="F30" s="353" t="s">
        <v>2</v>
      </c>
      <c r="G30" s="354"/>
      <c r="H30" s="169">
        <f>SUM(H19:H29)</f>
        <v>90600</v>
      </c>
      <c r="I30" s="14"/>
      <c r="J30" s="275">
        <f>E30-H30</f>
        <v>0</v>
      </c>
      <c r="K30" s="273"/>
      <c r="L30" s="273"/>
      <c r="M30" s="273"/>
      <c r="N30" s="273"/>
      <c r="O30" s="273"/>
      <c r="P30" s="273"/>
      <c r="R30" s="273"/>
      <c r="S30" s="273"/>
      <c r="T30" s="273"/>
      <c r="U30" s="296"/>
      <c r="V30" s="273"/>
      <c r="W30" s="273"/>
      <c r="X30" s="273"/>
      <c r="Y30" s="273"/>
      <c r="Z30" s="273"/>
      <c r="AA30" s="273"/>
    </row>
    <row r="31" spans="1:31" s="4" customFormat="1" ht="22.5" customHeight="1" x14ac:dyDescent="0.15">
      <c r="A31" s="11"/>
      <c r="B31" s="7"/>
      <c r="C31" s="7"/>
      <c r="D31" s="7"/>
      <c r="E31" s="7"/>
      <c r="F31" s="1"/>
      <c r="G31" s="1"/>
      <c r="H31" s="1"/>
      <c r="I31" s="14"/>
      <c r="J31" s="276"/>
      <c r="K31" s="274"/>
      <c r="L31" s="274"/>
      <c r="M31" s="274"/>
      <c r="N31" s="273"/>
      <c r="O31" s="273"/>
      <c r="P31" s="273"/>
      <c r="R31" s="273"/>
      <c r="S31" s="273"/>
      <c r="T31" s="273"/>
      <c r="U31" s="296"/>
      <c r="V31" s="273"/>
      <c r="W31" s="273"/>
      <c r="X31" s="273"/>
      <c r="Y31" s="273"/>
      <c r="Z31" s="273"/>
      <c r="AA31" s="273"/>
    </row>
    <row r="32" spans="1:31" s="4" customFormat="1" ht="22.5" customHeight="1" x14ac:dyDescent="0.15">
      <c r="A32" s="11"/>
      <c r="B32" s="7"/>
      <c r="C32" s="7"/>
      <c r="D32" s="7"/>
      <c r="E32" s="7"/>
      <c r="F32" s="1"/>
      <c r="G32" s="1"/>
      <c r="H32" s="1"/>
      <c r="I32" s="14"/>
      <c r="J32" s="276"/>
      <c r="K32" s="276"/>
      <c r="L32" s="276"/>
      <c r="M32" s="276"/>
      <c r="N32" s="276"/>
      <c r="O32" s="276"/>
      <c r="P32" s="276"/>
      <c r="Q32" s="1"/>
      <c r="R32" s="276"/>
      <c r="S32" s="276"/>
      <c r="T32" s="276"/>
      <c r="U32" s="295"/>
      <c r="V32" s="276"/>
      <c r="W32" s="273"/>
      <c r="X32" s="273"/>
      <c r="Y32" s="273"/>
      <c r="Z32" s="273"/>
      <c r="AA32" s="273"/>
    </row>
    <row r="33" spans="10:27" ht="22.5" customHeight="1" x14ac:dyDescent="0.15">
      <c r="J33" s="276"/>
      <c r="K33" s="276"/>
      <c r="L33" s="276"/>
      <c r="M33" s="276"/>
      <c r="N33" s="276"/>
      <c r="O33" s="276"/>
      <c r="P33" s="276"/>
      <c r="R33" s="276"/>
      <c r="S33" s="276"/>
      <c r="T33" s="276"/>
      <c r="U33" s="295"/>
      <c r="V33" s="276"/>
      <c r="W33" s="276"/>
      <c r="X33" s="273"/>
      <c r="Y33" s="273"/>
      <c r="Z33" s="276"/>
      <c r="AA33" s="276"/>
    </row>
    <row r="34" spans="10:27" ht="22.5" customHeight="1" x14ac:dyDescent="0.15">
      <c r="R34" s="276"/>
      <c r="S34" s="276"/>
      <c r="T34" s="276"/>
      <c r="U34" s="295"/>
      <c r="V34" s="276"/>
      <c r="W34" s="276"/>
      <c r="X34" s="276"/>
      <c r="Y34" s="276"/>
      <c r="Z34" s="276"/>
      <c r="AA34" s="276"/>
    </row>
    <row r="35" spans="10:27" ht="22.5" customHeight="1" x14ac:dyDescent="0.15">
      <c r="R35" s="276"/>
      <c r="S35" s="276"/>
      <c r="T35" s="276"/>
      <c r="U35" s="295"/>
      <c r="V35" s="276"/>
      <c r="W35" s="276"/>
      <c r="X35" s="276"/>
      <c r="Y35" s="276"/>
      <c r="Z35" s="276"/>
      <c r="AA35" s="276"/>
    </row>
    <row r="36" spans="10:27" ht="22.5" customHeight="1" x14ac:dyDescent="0.15">
      <c r="R36" s="276"/>
      <c r="S36" s="276"/>
      <c r="T36" s="276"/>
      <c r="U36" s="295"/>
      <c r="V36" s="276"/>
      <c r="W36" s="276"/>
      <c r="X36" s="276"/>
      <c r="Y36" s="276"/>
      <c r="Z36" s="276"/>
      <c r="AA36" s="276"/>
    </row>
    <row r="37" spans="10:27" ht="22.5" customHeight="1" x14ac:dyDescent="0.15">
      <c r="R37" s="276"/>
      <c r="S37" s="276"/>
      <c r="T37" s="276"/>
      <c r="U37" s="295"/>
      <c r="V37" s="276"/>
      <c r="W37" s="276"/>
      <c r="X37" s="276"/>
      <c r="Y37" s="276"/>
      <c r="Z37" s="276"/>
      <c r="AA37" s="276"/>
    </row>
    <row r="38" spans="10:27" ht="22.5" customHeight="1" x14ac:dyDescent="0.15">
      <c r="R38" s="276"/>
      <c r="S38" s="276"/>
      <c r="T38" s="276"/>
      <c r="U38" s="295"/>
      <c r="V38" s="276"/>
      <c r="W38" s="276"/>
      <c r="X38" s="276"/>
      <c r="Y38" s="276"/>
      <c r="Z38" s="276"/>
      <c r="AA38" s="276"/>
    </row>
    <row r="39" spans="10:27" ht="22.5" customHeight="1" x14ac:dyDescent="0.15">
      <c r="R39" s="276"/>
      <c r="S39" s="276"/>
      <c r="T39" s="276"/>
      <c r="U39" s="295"/>
      <c r="V39" s="276"/>
      <c r="W39" s="276"/>
      <c r="X39" s="276"/>
      <c r="Y39" s="276"/>
      <c r="Z39" s="276"/>
      <c r="AA39" s="276"/>
    </row>
    <row r="40" spans="10:27" ht="22.5" customHeight="1" x14ac:dyDescent="0.15">
      <c r="R40" s="276"/>
      <c r="S40" s="276"/>
      <c r="T40" s="276"/>
      <c r="U40" s="295"/>
      <c r="V40" s="276"/>
      <c r="W40" s="276"/>
      <c r="X40" s="276"/>
      <c r="Y40" s="276"/>
      <c r="Z40" s="276"/>
      <c r="AA40" s="276"/>
    </row>
    <row r="41" spans="10:27" ht="22.5" customHeight="1" x14ac:dyDescent="0.15">
      <c r="W41" s="276"/>
      <c r="X41" s="276"/>
      <c r="Y41" s="276"/>
      <c r="Z41" s="276"/>
      <c r="AA41" s="276"/>
    </row>
    <row r="42" spans="10:27" ht="22.5" customHeight="1" x14ac:dyDescent="0.15">
      <c r="X42" s="276"/>
      <c r="Y42" s="276"/>
      <c r="Z42" s="276"/>
      <c r="AA42" s="276"/>
    </row>
  </sheetData>
  <mergeCells count="22">
    <mergeCell ref="A13:C13"/>
    <mergeCell ref="A14:C14"/>
    <mergeCell ref="A27:D27"/>
    <mergeCell ref="A28:C28"/>
    <mergeCell ref="A18:E18"/>
    <mergeCell ref="A15:D15"/>
    <mergeCell ref="A23:D23"/>
    <mergeCell ref="A3:E3"/>
    <mergeCell ref="F3:H3"/>
    <mergeCell ref="A12:D12"/>
    <mergeCell ref="E5:E7"/>
    <mergeCell ref="A8:D8"/>
    <mergeCell ref="F4:G7"/>
    <mergeCell ref="H4:H7"/>
    <mergeCell ref="F15:G15"/>
    <mergeCell ref="A29:C29"/>
    <mergeCell ref="E20:E22"/>
    <mergeCell ref="F18:H18"/>
    <mergeCell ref="A30:D30"/>
    <mergeCell ref="F30:G30"/>
    <mergeCell ref="F19:G22"/>
    <mergeCell ref="H19:H22"/>
  </mergeCells>
  <phoneticPr fontId="2"/>
  <printOptions horizontalCentered="1"/>
  <pageMargins left="0.78740157480314965" right="0.39370078740157483" top="0.39370078740157483" bottom="0.15748031496062992" header="0.31496062992125984" footer="0.11811023622047245"/>
  <pageSetup paperSize="9" scale="95" orientation="portrait" r:id="rId1"/>
  <headerFooter alignWithMargins="0">
    <oddFooter>&amp;C&amp;"HGP明朝E,標準"&amp;12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7"/>
  <sheetViews>
    <sheetView workbookViewId="0">
      <selection activeCell="F25" sqref="F25"/>
    </sheetView>
  </sheetViews>
  <sheetFormatPr defaultRowHeight="23.25" customHeight="1" x14ac:dyDescent="0.15"/>
  <cols>
    <col min="1" max="1" width="35.125" style="1" customWidth="1"/>
    <col min="2" max="5" width="12" style="1" customWidth="1"/>
    <col min="6" max="6" width="9" style="1"/>
    <col min="7" max="7" width="11.875" style="1" bestFit="1" customWidth="1"/>
    <col min="8" max="9" width="13" style="1" customWidth="1"/>
    <col min="10" max="10" width="11.25" style="1" bestFit="1" customWidth="1"/>
    <col min="11" max="11" width="12.5" style="1" customWidth="1"/>
    <col min="12" max="13" width="12" style="1" customWidth="1"/>
    <col min="14" max="14" width="15" style="1" customWidth="1"/>
    <col min="15" max="15" width="12.375" style="1" customWidth="1"/>
    <col min="16" max="16" width="13" style="1" bestFit="1" customWidth="1"/>
    <col min="17" max="18" width="9" style="1"/>
    <col min="19" max="19" width="10.375" style="114" bestFit="1" customWidth="1"/>
    <col min="20" max="20" width="10.375" style="113" bestFit="1" customWidth="1"/>
    <col min="21" max="16384" width="9" style="1"/>
  </cols>
  <sheetData>
    <row r="1" spans="1:20" ht="23.25" customHeight="1" x14ac:dyDescent="0.15">
      <c r="G1" s="1" t="s">
        <v>61</v>
      </c>
      <c r="S1" s="428" t="s">
        <v>69</v>
      </c>
      <c r="T1" s="428"/>
    </row>
    <row r="2" spans="1:20" ht="23.25" customHeight="1" x14ac:dyDescent="0.15">
      <c r="A2" s="7" t="s">
        <v>70</v>
      </c>
      <c r="B2" s="7"/>
      <c r="C2" s="7"/>
      <c r="D2" s="7"/>
      <c r="E2" s="7"/>
      <c r="G2" s="429"/>
      <c r="H2" s="433" t="s">
        <v>58</v>
      </c>
      <c r="I2" s="442"/>
      <c r="J2" s="444" t="s">
        <v>53</v>
      </c>
      <c r="K2" s="436" t="s">
        <v>59</v>
      </c>
      <c r="L2" s="433" t="s">
        <v>54</v>
      </c>
      <c r="M2" s="434"/>
      <c r="N2" s="435"/>
      <c r="O2" s="91"/>
      <c r="P2" s="98" t="s">
        <v>64</v>
      </c>
      <c r="S2" s="115" t="s">
        <v>48</v>
      </c>
      <c r="T2" s="116" t="s">
        <v>49</v>
      </c>
    </row>
    <row r="3" spans="1:20" ht="23.25" customHeight="1" x14ac:dyDescent="0.15">
      <c r="A3" s="120"/>
      <c r="B3" s="439" t="s">
        <v>74</v>
      </c>
      <c r="C3" s="440"/>
      <c r="D3" s="439" t="s">
        <v>75</v>
      </c>
      <c r="E3" s="441"/>
      <c r="G3" s="443"/>
      <c r="H3" s="58" t="s">
        <v>55</v>
      </c>
      <c r="I3" s="58" t="s">
        <v>56</v>
      </c>
      <c r="J3" s="444"/>
      <c r="K3" s="437"/>
      <c r="L3" s="64" t="s">
        <v>55</v>
      </c>
      <c r="M3" s="65" t="s">
        <v>56</v>
      </c>
      <c r="N3" s="89" t="s">
        <v>60</v>
      </c>
      <c r="O3" s="89" t="s">
        <v>62</v>
      </c>
      <c r="P3" s="89" t="s">
        <v>60</v>
      </c>
      <c r="S3" s="117">
        <v>88073</v>
      </c>
      <c r="T3" s="109">
        <v>302091</v>
      </c>
    </row>
    <row r="4" spans="1:20" s="54" customFormat="1" ht="23.25" customHeight="1" x14ac:dyDescent="0.15">
      <c r="A4" s="121"/>
      <c r="B4" s="130" t="s">
        <v>72</v>
      </c>
      <c r="C4" s="132" t="s">
        <v>73</v>
      </c>
      <c r="D4" s="130" t="s">
        <v>72</v>
      </c>
      <c r="E4" s="131" t="s">
        <v>73</v>
      </c>
      <c r="G4" s="430"/>
      <c r="H4" s="59">
        <v>0.47</v>
      </c>
      <c r="I4" s="60">
        <v>20.3</v>
      </c>
      <c r="J4" s="444"/>
      <c r="K4" s="438"/>
      <c r="L4" s="66">
        <v>478215</v>
      </c>
      <c r="M4" s="67">
        <v>22217925</v>
      </c>
      <c r="N4" s="90">
        <f>SUM(L4:M4)</f>
        <v>22696140</v>
      </c>
      <c r="O4" s="92"/>
      <c r="P4" s="92" t="s">
        <v>63</v>
      </c>
      <c r="S4" s="117">
        <v>239978</v>
      </c>
      <c r="T4" s="111">
        <v>239617</v>
      </c>
    </row>
    <row r="5" spans="1:20" ht="23.25" customHeight="1" x14ac:dyDescent="0.15">
      <c r="A5" s="123" t="s">
        <v>71</v>
      </c>
      <c r="B5" s="124">
        <v>5190</v>
      </c>
      <c r="C5" s="128">
        <v>5520</v>
      </c>
      <c r="D5" s="124">
        <v>8960</v>
      </c>
      <c r="E5" s="125">
        <v>8990</v>
      </c>
      <c r="G5" s="70" t="s">
        <v>50</v>
      </c>
      <c r="H5" s="99"/>
      <c r="I5" s="100"/>
      <c r="J5" s="72">
        <v>448988</v>
      </c>
      <c r="K5" s="73">
        <f>J5/$J$8</f>
        <v>0.49953494167857126</v>
      </c>
      <c r="L5" s="74">
        <f>$L$4*K5</f>
        <v>238885.10213481795</v>
      </c>
      <c r="M5" s="75">
        <f>$M$4*K5</f>
        <v>11098629.869093871</v>
      </c>
      <c r="N5" s="71">
        <f>SUM(L5:M5)</f>
        <v>11337514.971228689</v>
      </c>
      <c r="O5" s="93">
        <v>1153404</v>
      </c>
      <c r="P5" s="97">
        <f t="shared" ref="P5:P7" si="0">N5/O5*1000</f>
        <v>9829.6130161059682</v>
      </c>
      <c r="S5" s="117">
        <v>83207</v>
      </c>
      <c r="T5" s="109">
        <v>442151</v>
      </c>
    </row>
    <row r="6" spans="1:20" ht="23.25" customHeight="1" x14ac:dyDescent="0.15">
      <c r="A6" s="122" t="s">
        <v>76</v>
      </c>
      <c r="B6" s="126">
        <v>1250</v>
      </c>
      <c r="C6" s="129">
        <v>1700</v>
      </c>
      <c r="D6" s="126">
        <v>840</v>
      </c>
      <c r="E6" s="127">
        <v>780</v>
      </c>
      <c r="G6" s="76" t="s">
        <v>51</v>
      </c>
      <c r="H6" s="101"/>
      <c r="I6" s="102"/>
      <c r="J6" s="78">
        <v>418264</v>
      </c>
      <c r="K6" s="79">
        <f t="shared" ref="K6:K7" si="1">J6/$J$8</f>
        <v>0.46535204247384326</v>
      </c>
      <c r="L6" s="80">
        <f t="shared" ref="L6:L7" si="2">$L$4*K6</f>
        <v>222538.32699162894</v>
      </c>
      <c r="M6" s="81">
        <f t="shared" ref="M6:M7" si="3">$M$4*K6</f>
        <v>10339156.778280664</v>
      </c>
      <c r="N6" s="77">
        <f t="shared" ref="N6:N7" si="4">SUM(L6:M6)</f>
        <v>10561695.105272293</v>
      </c>
      <c r="O6" s="94">
        <v>1226032</v>
      </c>
      <c r="P6" s="77">
        <f t="shared" si="0"/>
        <v>8614.5346167736989</v>
      </c>
      <c r="S6" s="117">
        <v>90897</v>
      </c>
      <c r="T6" s="109">
        <v>522084</v>
      </c>
    </row>
    <row r="7" spans="1:20" ht="23.25" customHeight="1" x14ac:dyDescent="0.15">
      <c r="G7" s="82" t="s">
        <v>52</v>
      </c>
      <c r="H7" s="103"/>
      <c r="I7" s="104"/>
      <c r="J7" s="84">
        <v>31560</v>
      </c>
      <c r="K7" s="85">
        <f t="shared" si="1"/>
        <v>3.5113015847585478E-2</v>
      </c>
      <c r="L7" s="86">
        <f t="shared" si="2"/>
        <v>16791.57087355309</v>
      </c>
      <c r="M7" s="87">
        <f t="shared" si="3"/>
        <v>780138.3526254656</v>
      </c>
      <c r="N7" s="83">
        <f t="shared" si="4"/>
        <v>796929.92349901865</v>
      </c>
      <c r="O7" s="95">
        <v>73659</v>
      </c>
      <c r="P7" s="83">
        <f t="shared" si="0"/>
        <v>10819.179238097429</v>
      </c>
      <c r="S7" s="117">
        <v>181433</v>
      </c>
      <c r="T7" s="109">
        <v>200159</v>
      </c>
    </row>
    <row r="8" spans="1:20" ht="23.25" customHeight="1" x14ac:dyDescent="0.15">
      <c r="A8" s="1" t="s">
        <v>80</v>
      </c>
      <c r="B8" s="1" t="s">
        <v>79</v>
      </c>
      <c r="G8" s="55" t="s">
        <v>57</v>
      </c>
      <c r="H8" s="105"/>
      <c r="I8" s="105"/>
      <c r="J8" s="56">
        <f t="shared" ref="J8:P8" si="5">SUM(J5:J7)</f>
        <v>898812</v>
      </c>
      <c r="K8" s="61">
        <f t="shared" si="5"/>
        <v>1</v>
      </c>
      <c r="L8" s="68">
        <f t="shared" si="5"/>
        <v>478215</v>
      </c>
      <c r="M8" s="69">
        <f t="shared" si="5"/>
        <v>22217925</v>
      </c>
      <c r="N8" s="57">
        <f t="shared" si="5"/>
        <v>22696140</v>
      </c>
      <c r="O8" s="96">
        <f t="shared" si="5"/>
        <v>2453095</v>
      </c>
      <c r="P8" s="57">
        <f t="shared" si="5"/>
        <v>29263.326870977096</v>
      </c>
      <c r="S8" s="117">
        <v>59897</v>
      </c>
      <c r="T8" s="109">
        <v>114119</v>
      </c>
    </row>
    <row r="9" spans="1:20" ht="23.25" customHeight="1" x14ac:dyDescent="0.15">
      <c r="A9" s="1" t="s">
        <v>77</v>
      </c>
      <c r="B9" s="1" t="s">
        <v>78</v>
      </c>
      <c r="S9" s="117">
        <v>284886</v>
      </c>
      <c r="T9" s="109">
        <v>388471</v>
      </c>
    </row>
    <row r="10" spans="1:20" ht="23.25" customHeight="1" x14ac:dyDescent="0.15">
      <c r="G10" s="1" t="s">
        <v>68</v>
      </c>
      <c r="S10" s="117">
        <v>134603</v>
      </c>
      <c r="T10" s="109">
        <v>143948</v>
      </c>
    </row>
    <row r="11" spans="1:20" ht="23.25" customHeight="1" x14ac:dyDescent="0.15">
      <c r="G11" s="91"/>
      <c r="H11" s="436" t="s">
        <v>53</v>
      </c>
      <c r="I11" s="436" t="s">
        <v>59</v>
      </c>
      <c r="J11" s="436" t="s">
        <v>59</v>
      </c>
      <c r="K11" s="91"/>
      <c r="L11" s="55" t="s">
        <v>64</v>
      </c>
      <c r="N11" s="431" t="s">
        <v>64</v>
      </c>
      <c r="O11" s="432"/>
      <c r="S11" s="117">
        <v>146108</v>
      </c>
      <c r="T11" s="109">
        <v>65111</v>
      </c>
    </row>
    <row r="12" spans="1:20" ht="23.25" customHeight="1" x14ac:dyDescent="0.15">
      <c r="G12" s="111"/>
      <c r="H12" s="437"/>
      <c r="I12" s="437"/>
      <c r="J12" s="437"/>
      <c r="K12" s="88"/>
      <c r="L12" s="55" t="s">
        <v>63</v>
      </c>
      <c r="N12" s="431" t="s">
        <v>63</v>
      </c>
      <c r="O12" s="432"/>
      <c r="S12" s="117">
        <v>134393</v>
      </c>
      <c r="T12" s="109">
        <v>337166</v>
      </c>
    </row>
    <row r="13" spans="1:20" ht="23.25" customHeight="1" x14ac:dyDescent="0.15">
      <c r="G13" s="111"/>
      <c r="H13" s="437"/>
      <c r="I13" s="437"/>
      <c r="J13" s="437"/>
      <c r="K13" s="62" t="s">
        <v>62</v>
      </c>
      <c r="L13" s="70" t="s">
        <v>60</v>
      </c>
      <c r="N13" s="429" t="s">
        <v>66</v>
      </c>
      <c r="O13" s="429" t="s">
        <v>67</v>
      </c>
      <c r="S13" s="118">
        <v>194139</v>
      </c>
      <c r="T13" s="110"/>
    </row>
    <row r="14" spans="1:20" ht="23.25" customHeight="1" x14ac:dyDescent="0.15">
      <c r="G14" s="110"/>
      <c r="H14" s="438"/>
      <c r="I14" s="438"/>
      <c r="J14" s="438"/>
      <c r="K14" s="63"/>
      <c r="L14" s="112">
        <v>677132</v>
      </c>
      <c r="N14" s="430"/>
      <c r="O14" s="430"/>
      <c r="S14" s="119">
        <f>SUM(S3:S13)</f>
        <v>1637614</v>
      </c>
      <c r="T14" s="119">
        <f>SUM(T3:T13)</f>
        <v>2754917</v>
      </c>
    </row>
    <row r="15" spans="1:20" ht="23.25" customHeight="1" x14ac:dyDescent="0.15">
      <c r="G15" s="70" t="s">
        <v>50</v>
      </c>
      <c r="H15" s="72">
        <v>317508</v>
      </c>
      <c r="I15" s="73">
        <f>H15/$H$17</f>
        <v>0.47870314669657921</v>
      </c>
      <c r="J15" s="97">
        <f>$L$14*I15</f>
        <v>324145.21912894805</v>
      </c>
      <c r="K15" s="106">
        <v>114.8</v>
      </c>
      <c r="L15" s="71">
        <f>J15/(K15*10)</f>
        <v>282.35646265587809</v>
      </c>
      <c r="N15" s="71">
        <f>S14/(K15*10)</f>
        <v>1426.493031358885</v>
      </c>
      <c r="O15" s="71"/>
    </row>
    <row r="16" spans="1:20" ht="23.25" customHeight="1" x14ac:dyDescent="0.15">
      <c r="G16" s="76" t="s">
        <v>51</v>
      </c>
      <c r="H16" s="78">
        <v>345759</v>
      </c>
      <c r="I16" s="79">
        <f>H16/$H$17</f>
        <v>0.52129685330342079</v>
      </c>
      <c r="J16" s="77">
        <f>$L$14*I16</f>
        <v>352986.78087105195</v>
      </c>
      <c r="K16" s="107">
        <v>131.5</v>
      </c>
      <c r="L16" s="83">
        <f>J16/(K16*10)</f>
        <v>268.43101206924104</v>
      </c>
      <c r="N16" s="83">
        <f>T14/(K16*10)</f>
        <v>2094.9939163498098</v>
      </c>
      <c r="O16" s="83"/>
    </row>
    <row r="17" spans="7:15" ht="23.25" customHeight="1" x14ac:dyDescent="0.15">
      <c r="G17" s="55" t="s">
        <v>57</v>
      </c>
      <c r="H17" s="56">
        <f>SUM(H15:H16)</f>
        <v>663267</v>
      </c>
      <c r="I17" s="61">
        <f>SUM(I15:I16)</f>
        <v>1</v>
      </c>
      <c r="J17" s="57">
        <f>SUM(J15:J16)</f>
        <v>677132</v>
      </c>
      <c r="K17" s="108">
        <f>SUM(K15:K16)</f>
        <v>246.3</v>
      </c>
      <c r="L17" s="57"/>
      <c r="N17" s="57"/>
      <c r="O17" s="57"/>
    </row>
  </sheetData>
  <mergeCells count="15">
    <mergeCell ref="K2:K4"/>
    <mergeCell ref="B3:C3"/>
    <mergeCell ref="D3:E3"/>
    <mergeCell ref="H11:H14"/>
    <mergeCell ref="I11:I14"/>
    <mergeCell ref="J11:J14"/>
    <mergeCell ref="H2:I2"/>
    <mergeCell ref="G2:G4"/>
    <mergeCell ref="J2:J4"/>
    <mergeCell ref="S1:T1"/>
    <mergeCell ref="N13:N14"/>
    <mergeCell ref="O13:O14"/>
    <mergeCell ref="N11:O11"/>
    <mergeCell ref="N12:O12"/>
    <mergeCell ref="L2:N2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EC16-5AB9-4C32-B191-BE0277A42A51}">
  <dimension ref="B1:I25"/>
  <sheetViews>
    <sheetView workbookViewId="0">
      <selection activeCell="M8" sqref="M8"/>
    </sheetView>
  </sheetViews>
  <sheetFormatPr defaultRowHeight="20.25" customHeight="1" x14ac:dyDescent="0.15"/>
  <cols>
    <col min="1" max="1" width="4.875" style="54" customWidth="1"/>
    <col min="2" max="2" width="11.875" style="54" bestFit="1" customWidth="1"/>
    <col min="3" max="7" width="9" style="445"/>
    <col min="8" max="16384" width="9" style="54"/>
  </cols>
  <sheetData>
    <row r="1" spans="2:9" ht="20.25" customHeight="1" x14ac:dyDescent="0.15">
      <c r="B1" s="451" t="s">
        <v>186</v>
      </c>
    </row>
    <row r="2" spans="2:9" ht="20.25" customHeight="1" x14ac:dyDescent="0.15">
      <c r="B2" s="55"/>
      <c r="C2" s="446" t="s">
        <v>185</v>
      </c>
      <c r="D2" s="446" t="s">
        <v>185</v>
      </c>
      <c r="E2" s="446" t="s">
        <v>184</v>
      </c>
      <c r="F2" s="446" t="s">
        <v>182</v>
      </c>
      <c r="G2" s="446" t="s">
        <v>183</v>
      </c>
      <c r="H2" s="445"/>
      <c r="I2" s="445"/>
    </row>
    <row r="3" spans="2:9" ht="20.25" customHeight="1" x14ac:dyDescent="0.15">
      <c r="B3" s="449" t="s">
        <v>50</v>
      </c>
      <c r="C3" s="450">
        <v>7.5</v>
      </c>
      <c r="D3" s="450">
        <v>5.6</v>
      </c>
      <c r="E3" s="450">
        <v>7.8</v>
      </c>
      <c r="F3" s="450">
        <v>6.7</v>
      </c>
      <c r="G3" s="450">
        <v>7.1</v>
      </c>
    </row>
    <row r="4" spans="2:9" ht="20.25" customHeight="1" x14ac:dyDescent="0.15">
      <c r="B4" s="76" t="s">
        <v>51</v>
      </c>
      <c r="C4" s="447">
        <v>6.2</v>
      </c>
      <c r="D4" s="447">
        <v>4.4000000000000004</v>
      </c>
      <c r="E4" s="447">
        <v>5.7</v>
      </c>
      <c r="F4" s="447">
        <v>4.5999999999999996</v>
      </c>
      <c r="G4" s="447">
        <v>6.4</v>
      </c>
    </row>
    <row r="5" spans="2:9" ht="20.25" customHeight="1" x14ac:dyDescent="0.15">
      <c r="B5" s="76" t="s">
        <v>180</v>
      </c>
      <c r="C5" s="447">
        <v>2.2999999999999998</v>
      </c>
      <c r="D5" s="447">
        <v>3.2</v>
      </c>
      <c r="E5" s="447">
        <v>2.2999999999999998</v>
      </c>
      <c r="F5" s="447">
        <v>3.2</v>
      </c>
      <c r="G5" s="447">
        <v>2.1</v>
      </c>
    </row>
    <row r="6" spans="2:9" ht="20.25" customHeight="1" x14ac:dyDescent="0.15">
      <c r="B6" s="76" t="s">
        <v>181</v>
      </c>
      <c r="C6" s="447">
        <v>6.5</v>
      </c>
      <c r="D6" s="447">
        <v>6.3</v>
      </c>
      <c r="E6" s="447">
        <v>7.5</v>
      </c>
      <c r="F6" s="447">
        <v>6.6</v>
      </c>
      <c r="G6" s="447">
        <v>6</v>
      </c>
    </row>
    <row r="7" spans="2:9" ht="20.25" customHeight="1" x14ac:dyDescent="0.15">
      <c r="B7" s="82" t="s">
        <v>104</v>
      </c>
      <c r="C7" s="448">
        <v>529</v>
      </c>
      <c r="D7" s="448">
        <v>543</v>
      </c>
      <c r="E7" s="448">
        <v>478</v>
      </c>
      <c r="F7" s="448">
        <v>504</v>
      </c>
      <c r="G7" s="448">
        <v>496</v>
      </c>
    </row>
    <row r="21" spans="2:7" ht="20.25" customHeight="1" x14ac:dyDescent="0.15">
      <c r="B21" s="451" t="s">
        <v>89</v>
      </c>
    </row>
    <row r="22" spans="2:7" ht="20.25" customHeight="1" x14ac:dyDescent="0.15">
      <c r="B22" s="55"/>
      <c r="C22" s="446" t="s">
        <v>185</v>
      </c>
      <c r="D22" s="446" t="s">
        <v>185</v>
      </c>
      <c r="E22" s="446" t="s">
        <v>184</v>
      </c>
      <c r="F22" s="446" t="s">
        <v>182</v>
      </c>
      <c r="G22" s="446" t="s">
        <v>183</v>
      </c>
    </row>
    <row r="23" spans="2:7" ht="20.25" customHeight="1" x14ac:dyDescent="0.15">
      <c r="B23" s="449" t="s">
        <v>50</v>
      </c>
      <c r="C23" s="452">
        <v>1250</v>
      </c>
      <c r="D23" s="452">
        <v>1250</v>
      </c>
      <c r="E23" s="452">
        <v>1700</v>
      </c>
      <c r="F23" s="452">
        <v>1700</v>
      </c>
      <c r="G23" s="452">
        <v>1300</v>
      </c>
    </row>
    <row r="24" spans="2:7" ht="20.25" customHeight="1" x14ac:dyDescent="0.15">
      <c r="B24" s="76" t="s">
        <v>51</v>
      </c>
      <c r="C24" s="453">
        <v>840</v>
      </c>
      <c r="D24" s="453">
        <v>840</v>
      </c>
      <c r="E24" s="453">
        <v>780</v>
      </c>
      <c r="F24" s="453">
        <v>1020</v>
      </c>
      <c r="G24" s="453">
        <v>1500</v>
      </c>
    </row>
    <row r="25" spans="2:7" ht="20.25" customHeight="1" x14ac:dyDescent="0.15">
      <c r="B25" s="82" t="s">
        <v>180</v>
      </c>
      <c r="C25" s="454">
        <v>5160</v>
      </c>
      <c r="D25" s="454">
        <v>4593</v>
      </c>
      <c r="E25" s="454">
        <v>4639</v>
      </c>
      <c r="F25" s="454">
        <v>4591</v>
      </c>
      <c r="G25" s="454">
        <v>4648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全体 (米)</vt:lpstr>
      <vt:lpstr>全体 (大豆ＷＣＳ)</vt:lpstr>
      <vt:lpstr>全体 (麦)</vt:lpstr>
      <vt:lpstr>麦</vt:lpstr>
      <vt:lpstr>Sheet1</vt:lpstr>
      <vt:lpstr>'全体 (大豆ＷＣＳ)'!Print_Area</vt:lpstr>
      <vt:lpstr>'全体 (麦)'!Print_Area</vt:lpstr>
      <vt:lpstr>'全体 (米)'!Print_Area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2020-08-19T07:48:41Z</dcterms:modified>
</cp:coreProperties>
</file>